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j6ujSFVv8eWUBvEIaRQBI3qUwe95SM1Z21fmNLR4ikgeYnkKCrpyamRUyGdQQbF3z4OL5v/NXzTH/Yhqr4485Q==" workbookSaltValue="hNAe1y9RVONOOPdupDKuyw==" workbookSpinCount="100000" lockStructure="1"/>
  <bookViews>
    <workbookView xWindow="0" yWindow="0" windowWidth="22260" windowHeight="12645" activeTab="1"/>
  </bookViews>
  <sheets>
    <sheet name="INFO" sheetId="6" r:id="rId1"/>
    <sheet name="Harmonogram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E3" i="5" s="1"/>
  <c r="E4" i="5" s="1"/>
  <c r="E44" i="5" l="1"/>
  <c r="F44" i="5" s="1"/>
  <c r="C19" i="5"/>
  <c r="C12" i="5"/>
  <c r="C11" i="5"/>
  <c r="E19" i="5" s="1"/>
  <c r="C10" i="5"/>
  <c r="C9" i="5"/>
  <c r="F19" i="5" l="1"/>
  <c r="C20" i="5"/>
  <c r="D20" i="5" s="1"/>
  <c r="C13" i="5"/>
  <c r="C14" i="5" s="1"/>
  <c r="F43" i="5" l="1"/>
  <c r="F41" i="5"/>
  <c r="F39" i="5"/>
  <c r="F37" i="5"/>
  <c r="F35" i="5"/>
  <c r="F33" i="5"/>
  <c r="F31" i="5"/>
  <c r="F29" i="5"/>
  <c r="F27" i="5"/>
  <c r="F25" i="5"/>
  <c r="F23" i="5"/>
  <c r="F21" i="5"/>
  <c r="F42" i="5"/>
  <c r="F40" i="5"/>
  <c r="F38" i="5"/>
  <c r="F36" i="5"/>
  <c r="F34" i="5"/>
  <c r="F32" i="5"/>
  <c r="F30" i="5"/>
  <c r="F26" i="5"/>
  <c r="F24" i="5"/>
  <c r="F22" i="5"/>
  <c r="F28" i="5"/>
  <c r="F20" i="5"/>
  <c r="E20" i="5" l="1"/>
  <c r="C21" i="5" s="1"/>
  <c r="D21" i="5" s="1"/>
  <c r="E21" i="5" s="1"/>
  <c r="B47" i="5"/>
  <c r="B48" i="5" s="1"/>
  <c r="C22" i="5" l="1"/>
  <c r="D22" i="5" s="1"/>
  <c r="E22" i="5" l="1"/>
  <c r="C23" i="5" s="1"/>
  <c r="D23" i="5" s="1"/>
  <c r="E23" i="5" l="1"/>
  <c r="C24" i="5" s="1"/>
  <c r="D24" i="5" s="1"/>
  <c r="E24" i="5" s="1"/>
  <c r="C25" i="5" l="1"/>
  <c r="D25" i="5" s="1"/>
  <c r="E25" i="5" l="1"/>
  <c r="C26" i="5" s="1"/>
  <c r="D26" i="5" s="1"/>
  <c r="E26" i="5" l="1"/>
  <c r="C27" i="5" s="1"/>
  <c r="D27" i="5" s="1"/>
  <c r="E27" i="5" l="1"/>
  <c r="C28" i="5" s="1"/>
  <c r="D28" i="5" s="1"/>
  <c r="E28" i="5" l="1"/>
  <c r="C29" i="5" l="1"/>
  <c r="D29" i="5" s="1"/>
  <c r="E29" i="5" l="1"/>
  <c r="C30" i="5" s="1"/>
  <c r="D30" i="5" s="1"/>
  <c r="E30" i="5" s="1"/>
  <c r="C31" i="5" s="1"/>
  <c r="D31" i="5" s="1"/>
  <c r="E31" i="5" l="1"/>
  <c r="C32" i="5" l="1"/>
  <c r="D32" i="5" s="1"/>
  <c r="E32" i="5" l="1"/>
  <c r="C33" i="5" l="1"/>
  <c r="D33" i="5" s="1"/>
  <c r="E33" i="5" l="1"/>
  <c r="C34" i="5" l="1"/>
  <c r="D34" i="5" s="1"/>
  <c r="E34" i="5" l="1"/>
  <c r="C35" i="5" s="1"/>
  <c r="D35" i="5" s="1"/>
  <c r="E35" i="5" l="1"/>
  <c r="C36" i="5" s="1"/>
  <c r="D36" i="5" s="1"/>
  <c r="E36" i="5" l="1"/>
  <c r="C37" i="5" l="1"/>
  <c r="D37" i="5" s="1"/>
  <c r="E37" i="5" l="1"/>
  <c r="C38" i="5" s="1"/>
  <c r="D38" i="5" s="1"/>
  <c r="E38" i="5" s="1"/>
  <c r="C39" i="5" l="1"/>
  <c r="D39" i="5" s="1"/>
  <c r="E39" i="5" l="1"/>
  <c r="C40" i="5" l="1"/>
  <c r="D40" i="5" s="1"/>
  <c r="E40" i="5" l="1"/>
  <c r="C41" i="5" s="1"/>
  <c r="D41" i="5" s="1"/>
  <c r="E41" i="5" l="1"/>
  <c r="C42" i="5" l="1"/>
  <c r="D42" i="5" s="1"/>
  <c r="E42" i="5" l="1"/>
  <c r="C43" i="5" s="1"/>
  <c r="D43" i="5" s="1"/>
  <c r="E43" i="5" s="1"/>
  <c r="C44" i="5" l="1"/>
</calcChain>
</file>

<file path=xl/sharedStrings.xml><?xml version="1.0" encoding="utf-8"?>
<sst xmlns="http://schemas.openxmlformats.org/spreadsheetml/2006/main" count="23" uniqueCount="22">
  <si>
    <t>Cena pojazdu</t>
  </si>
  <si>
    <t>Oprocentowanie roczne [%]</t>
  </si>
  <si>
    <t>Wartość wykupu [%]</t>
  </si>
  <si>
    <t>Wartość wykupu [zł]</t>
  </si>
  <si>
    <t>Oprocentowanie okresowe [%]</t>
  </si>
  <si>
    <t>Zmienna</t>
  </si>
  <si>
    <t>Wartość</t>
  </si>
  <si>
    <t>Kapitalizacja (liczba rat w roku)</t>
  </si>
  <si>
    <t>Ilość rat</t>
  </si>
  <si>
    <t>Lata</t>
  </si>
  <si>
    <t>Opłata wstępna [%]</t>
  </si>
  <si>
    <t>Opłata wstępna [zł]</t>
  </si>
  <si>
    <t>Wartość przedmiotu leasingu po odjęciu opłat wstępnych</t>
  </si>
  <si>
    <t>Funkcja PMT</t>
  </si>
  <si>
    <t>Okres</t>
  </si>
  <si>
    <t>Kwota do spłaty</t>
  </si>
  <si>
    <t>Opłata wstępna</t>
  </si>
  <si>
    <t>Wykup</t>
  </si>
  <si>
    <t>Rata</t>
  </si>
  <si>
    <t>Część odsetkowa</t>
  </si>
  <si>
    <t>Część kapitałowa</t>
  </si>
  <si>
    <t>Całkowity koszt leasingu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</si>
</sst>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double">
        <color theme="9" tint="-0.499984740745262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5"/>
    <xf numFmtId="0" fontId="4" fillId="0" borderId="0" xfId="0" applyNumberFormat="1" applyFont="1" applyAlignment="1" applyProtection="1">
      <alignment horizontal="center" vertical="center"/>
    </xf>
    <xf numFmtId="0" fontId="4" fillId="2" borderId="0" xfId="2" applyNumberFormat="1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/>
    </xf>
    <xf numFmtId="9" fontId="4" fillId="2" borderId="1" xfId="2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0" xfId="2" applyFont="1" applyAlignment="1" applyProtection="1">
      <alignment horizontal="center" vertical="center"/>
    </xf>
    <xf numFmtId="10" fontId="4" fillId="0" borderId="0" xfId="2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9" fontId="4" fillId="2" borderId="0" xfId="2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64" fontId="4" fillId="2" borderId="0" xfId="2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44" fontId="4" fillId="2" borderId="0" xfId="1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4" fontId="4" fillId="0" borderId="2" xfId="1" applyFont="1" applyFill="1" applyBorder="1" applyAlignment="1" applyProtection="1">
      <alignment horizontal="center" vertical="center"/>
    </xf>
    <xf numFmtId="8" fontId="4" fillId="2" borderId="0" xfId="1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2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</cellXfs>
  <cellStyles count="6">
    <cellStyle name="Currency" xfId="1" builtinId="4"/>
    <cellStyle name="Currency 2" xfId="4"/>
    <cellStyle name="Normal" xfId="0" builtinId="0"/>
    <cellStyle name="Normal 2" xfId="3"/>
    <cellStyle name="Normal 2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133350</xdr:colOff>
      <xdr:row>3</xdr:row>
      <xdr:rowOff>161925</xdr:rowOff>
    </xdr:to>
    <xdr:sp macro="" textlink="">
      <xdr:nvSpPr>
        <xdr:cNvPr id="2" name="TextBox 38"/>
        <xdr:cNvSpPr txBox="1"/>
      </xdr:nvSpPr>
      <xdr:spPr>
        <a:xfrm>
          <a:off x="1219200" y="381000"/>
          <a:ext cx="3790950" cy="35242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1694835</xdr:colOff>
      <xdr:row>13</xdr:row>
      <xdr:rowOff>1042506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695575"/>
          <a:ext cx="1694835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J5" sqref="J5"/>
    </sheetView>
  </sheetViews>
  <sheetFormatPr defaultRowHeight="15"/>
  <cols>
    <col min="1" max="16384" width="9.140625" style="1"/>
  </cols>
  <sheetData/>
  <sheetProtection algorithmName="SHA-512" hashValue="vLo5z8h/R5KsxVE9a+y5aNGbwv06JgAIoDTYjl8ezLQdK5PimDVUU6TCBR2c5K6xZchK/sCjnaY0GKtYMKFZeg==" saltValue="4qZQbP1a2EmqkX0nfPy0s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F48"/>
  <sheetViews>
    <sheetView showGridLines="0" tabSelected="1" workbookViewId="0">
      <selection activeCell="G9" sqref="G9"/>
    </sheetView>
  </sheetViews>
  <sheetFormatPr defaultRowHeight="15"/>
  <cols>
    <col min="1" max="1" width="10" style="5" customWidth="1"/>
    <col min="2" max="2" width="34.140625" style="5" customWidth="1"/>
    <col min="3" max="3" width="14.42578125" style="5" customWidth="1"/>
    <col min="4" max="4" width="15.5703125" style="5" customWidth="1"/>
    <col min="5" max="5" width="26.140625" style="5" customWidth="1"/>
    <col min="6" max="6" width="9.85546875" style="5" bestFit="1" customWidth="1"/>
    <col min="7" max="7" width="10.7109375" style="5" customWidth="1"/>
    <col min="8" max="8" width="15" style="5" bestFit="1" customWidth="1"/>
    <col min="9" max="9" width="13.85546875" style="5" bestFit="1" customWidth="1"/>
    <col min="10" max="16384" width="9.140625" style="5"/>
  </cols>
  <sheetData>
    <row r="2" spans="2:5">
      <c r="B2" s="4" t="s">
        <v>5</v>
      </c>
      <c r="C2" s="4" t="s">
        <v>6</v>
      </c>
      <c r="E2" s="4" t="s">
        <v>21</v>
      </c>
    </row>
    <row r="3" spans="2:5">
      <c r="B3" s="6" t="s">
        <v>10</v>
      </c>
      <c r="C3" s="7">
        <v>0.1</v>
      </c>
      <c r="E3" s="8">
        <f>C15*C9+C10+C11</f>
        <v>67073.362001336034</v>
      </c>
    </row>
    <row r="4" spans="2:5">
      <c r="B4" s="9" t="s">
        <v>1</v>
      </c>
      <c r="C4" s="10">
        <v>0.12</v>
      </c>
      <c r="E4" s="11">
        <f>E3/C6</f>
        <v>1.1178893666889338</v>
      </c>
    </row>
    <row r="5" spans="2:5">
      <c r="B5" s="12" t="s">
        <v>2</v>
      </c>
      <c r="C5" s="13">
        <v>0.01</v>
      </c>
    </row>
    <row r="6" spans="2:5">
      <c r="B6" s="9" t="s">
        <v>0</v>
      </c>
      <c r="C6" s="14">
        <v>60000</v>
      </c>
    </row>
    <row r="7" spans="2:5">
      <c r="B7" s="12" t="s">
        <v>7</v>
      </c>
      <c r="C7" s="3">
        <v>12</v>
      </c>
    </row>
    <row r="8" spans="2:5">
      <c r="B8" s="9" t="s">
        <v>9</v>
      </c>
      <c r="C8" s="2">
        <v>2</v>
      </c>
    </row>
    <row r="9" spans="2:5">
      <c r="B9" s="12" t="s">
        <v>8</v>
      </c>
      <c r="C9" s="3">
        <f>C8*C7</f>
        <v>24</v>
      </c>
    </row>
    <row r="10" spans="2:5">
      <c r="B10" s="9" t="s">
        <v>3</v>
      </c>
      <c r="C10" s="14">
        <f>C6*C5</f>
        <v>600</v>
      </c>
    </row>
    <row r="11" spans="2:5">
      <c r="B11" s="12" t="s">
        <v>11</v>
      </c>
      <c r="C11" s="15">
        <f>C6*C3</f>
        <v>6000</v>
      </c>
    </row>
    <row r="12" spans="2:5">
      <c r="B12" s="9" t="s">
        <v>4</v>
      </c>
      <c r="C12" s="10">
        <f>C4/C7</f>
        <v>0.01</v>
      </c>
    </row>
    <row r="13" spans="2:5" ht="32.25" customHeight="1" thickBot="1">
      <c r="B13" s="16" t="s">
        <v>12</v>
      </c>
      <c r="C13" s="17">
        <f>C6-C11</f>
        <v>54000</v>
      </c>
    </row>
    <row r="14" spans="2:5" ht="89.25" customHeight="1" thickTop="1">
      <c r="B14" s="18"/>
      <c r="C14" s="19">
        <f>(C13-(C10/((1+C12)^C9)))/((1-(1/((1+C12)^C9)))/C12)</f>
        <v>2519.7234167223323</v>
      </c>
    </row>
    <row r="15" spans="2:5" ht="86.25" customHeight="1">
      <c r="B15" s="16" t="s">
        <v>13</v>
      </c>
      <c r="C15" s="20">
        <f>PMT(C12,C9,-C13,C10)</f>
        <v>2519.7234167223351</v>
      </c>
    </row>
    <row r="18" spans="2:6">
      <c r="B18" s="4" t="s">
        <v>14</v>
      </c>
      <c r="C18" s="4" t="s">
        <v>15</v>
      </c>
      <c r="D18" s="4" t="s">
        <v>19</v>
      </c>
      <c r="E18" s="4" t="s">
        <v>20</v>
      </c>
      <c r="F18" s="4" t="s">
        <v>18</v>
      </c>
    </row>
    <row r="19" spans="2:6">
      <c r="B19" s="21" t="s">
        <v>16</v>
      </c>
      <c r="C19" s="8">
        <f>C6</f>
        <v>60000</v>
      </c>
      <c r="D19" s="8">
        <v>0</v>
      </c>
      <c r="E19" s="8">
        <f>C11</f>
        <v>6000</v>
      </c>
      <c r="F19" s="8">
        <f>E19+D19</f>
        <v>6000</v>
      </c>
    </row>
    <row r="20" spans="2:6">
      <c r="B20" s="22">
        <v>1</v>
      </c>
      <c r="C20" s="23">
        <f>C19-E19</f>
        <v>54000</v>
      </c>
      <c r="D20" s="23">
        <f>C20*$C$12</f>
        <v>540</v>
      </c>
      <c r="E20" s="23">
        <f>F20-D20</f>
        <v>1979.7234167223323</v>
      </c>
      <c r="F20" s="23">
        <f>$C$14</f>
        <v>2519.7234167223323</v>
      </c>
    </row>
    <row r="21" spans="2:6">
      <c r="B21" s="24">
        <v>2</v>
      </c>
      <c r="C21" s="15">
        <f t="shared" ref="C21:C43" si="0">C20-E20</f>
        <v>52020.276583277664</v>
      </c>
      <c r="D21" s="15">
        <f t="shared" ref="D21:D43" si="1">C21*$C$12</f>
        <v>520.20276583277666</v>
      </c>
      <c r="E21" s="15">
        <f>F21-D21</f>
        <v>1999.5206508895558</v>
      </c>
      <c r="F21" s="15">
        <f t="shared" ref="F21:F43" si="2">$C$14</f>
        <v>2519.7234167223323</v>
      </c>
    </row>
    <row r="22" spans="2:6">
      <c r="B22" s="22">
        <v>3</v>
      </c>
      <c r="C22" s="14">
        <f t="shared" si="0"/>
        <v>50020.755932388107</v>
      </c>
      <c r="D22" s="14">
        <f t="shared" si="1"/>
        <v>500.20755932388107</v>
      </c>
      <c r="E22" s="14">
        <f t="shared" ref="E22:E43" si="3">F22-D22</f>
        <v>2019.5158573984513</v>
      </c>
      <c r="F22" s="14">
        <f t="shared" si="2"/>
        <v>2519.7234167223323</v>
      </c>
    </row>
    <row r="23" spans="2:6">
      <c r="B23" s="24">
        <v>4</v>
      </c>
      <c r="C23" s="15">
        <f t="shared" si="0"/>
        <v>48001.240074989655</v>
      </c>
      <c r="D23" s="15">
        <f t="shared" si="1"/>
        <v>480.01240074989659</v>
      </c>
      <c r="E23" s="15">
        <f t="shared" si="3"/>
        <v>2039.7110159724357</v>
      </c>
      <c r="F23" s="15">
        <f t="shared" si="2"/>
        <v>2519.7234167223323</v>
      </c>
    </row>
    <row r="24" spans="2:6">
      <c r="B24" s="22">
        <v>5</v>
      </c>
      <c r="C24" s="14">
        <f t="shared" si="0"/>
        <v>45961.529059017223</v>
      </c>
      <c r="D24" s="14">
        <f t="shared" si="1"/>
        <v>459.61529059017221</v>
      </c>
      <c r="E24" s="14">
        <f t="shared" si="3"/>
        <v>2060.1081261321601</v>
      </c>
      <c r="F24" s="14">
        <f t="shared" si="2"/>
        <v>2519.7234167223323</v>
      </c>
    </row>
    <row r="25" spans="2:6">
      <c r="B25" s="24">
        <v>6</v>
      </c>
      <c r="C25" s="15">
        <f t="shared" si="0"/>
        <v>43901.420932885063</v>
      </c>
      <c r="D25" s="15">
        <f t="shared" si="1"/>
        <v>439.01420932885065</v>
      </c>
      <c r="E25" s="15">
        <f t="shared" si="3"/>
        <v>2080.7092073934818</v>
      </c>
      <c r="F25" s="15">
        <f t="shared" si="2"/>
        <v>2519.7234167223323</v>
      </c>
    </row>
    <row r="26" spans="2:6">
      <c r="B26" s="22">
        <v>7</v>
      </c>
      <c r="C26" s="14">
        <f t="shared" si="0"/>
        <v>41820.711725491579</v>
      </c>
      <c r="D26" s="14">
        <f t="shared" si="1"/>
        <v>418.20711725491583</v>
      </c>
      <c r="E26" s="14">
        <f t="shared" si="3"/>
        <v>2101.5162994674165</v>
      </c>
      <c r="F26" s="14">
        <f t="shared" si="2"/>
        <v>2519.7234167223323</v>
      </c>
    </row>
    <row r="27" spans="2:6">
      <c r="B27" s="24">
        <v>8</v>
      </c>
      <c r="C27" s="15">
        <f t="shared" si="0"/>
        <v>39719.195426024162</v>
      </c>
      <c r="D27" s="15">
        <f t="shared" si="1"/>
        <v>397.19195426024163</v>
      </c>
      <c r="E27" s="15">
        <f t="shared" si="3"/>
        <v>2122.5314624620905</v>
      </c>
      <c r="F27" s="15">
        <f t="shared" si="2"/>
        <v>2519.7234167223323</v>
      </c>
    </row>
    <row r="28" spans="2:6">
      <c r="B28" s="22">
        <v>9</v>
      </c>
      <c r="C28" s="23">
        <f t="shared" si="0"/>
        <v>37596.663963562074</v>
      </c>
      <c r="D28" s="23">
        <f t="shared" si="1"/>
        <v>375.96663963562077</v>
      </c>
      <c r="E28" s="23">
        <f t="shared" si="3"/>
        <v>2143.7567770867117</v>
      </c>
      <c r="F28" s="23">
        <f t="shared" si="2"/>
        <v>2519.7234167223323</v>
      </c>
    </row>
    <row r="29" spans="2:6">
      <c r="B29" s="24">
        <v>10</v>
      </c>
      <c r="C29" s="15">
        <f t="shared" si="0"/>
        <v>35452.907186475364</v>
      </c>
      <c r="D29" s="15">
        <f t="shared" si="1"/>
        <v>354.52907186475363</v>
      </c>
      <c r="E29" s="15">
        <f t="shared" si="3"/>
        <v>2165.1943448575785</v>
      </c>
      <c r="F29" s="15">
        <f t="shared" si="2"/>
        <v>2519.7234167223323</v>
      </c>
    </row>
    <row r="30" spans="2:6">
      <c r="B30" s="22">
        <v>11</v>
      </c>
      <c r="C30" s="14">
        <f t="shared" si="0"/>
        <v>33287.712841617787</v>
      </c>
      <c r="D30" s="14">
        <f t="shared" si="1"/>
        <v>332.87712841617787</v>
      </c>
      <c r="E30" s="14">
        <f t="shared" si="3"/>
        <v>2186.8462883061543</v>
      </c>
      <c r="F30" s="14">
        <f t="shared" si="2"/>
        <v>2519.7234167223323</v>
      </c>
    </row>
    <row r="31" spans="2:6">
      <c r="B31" s="24">
        <v>12</v>
      </c>
      <c r="C31" s="15">
        <f t="shared" si="0"/>
        <v>31100.866553311633</v>
      </c>
      <c r="D31" s="15">
        <f t="shared" si="1"/>
        <v>311.00866553311636</v>
      </c>
      <c r="E31" s="15">
        <f t="shared" si="3"/>
        <v>2208.7147511892158</v>
      </c>
      <c r="F31" s="15">
        <f t="shared" si="2"/>
        <v>2519.7234167223323</v>
      </c>
    </row>
    <row r="32" spans="2:6">
      <c r="B32" s="22">
        <v>13</v>
      </c>
      <c r="C32" s="14">
        <f t="shared" si="0"/>
        <v>28892.151802122418</v>
      </c>
      <c r="D32" s="14">
        <f t="shared" si="1"/>
        <v>288.92151802122419</v>
      </c>
      <c r="E32" s="14">
        <f t="shared" si="3"/>
        <v>2230.8018987011083</v>
      </c>
      <c r="F32" s="14">
        <f t="shared" si="2"/>
        <v>2519.7234167223323</v>
      </c>
    </row>
    <row r="33" spans="2:6">
      <c r="B33" s="24">
        <v>14</v>
      </c>
      <c r="C33" s="15">
        <f t="shared" si="0"/>
        <v>26661.349903421309</v>
      </c>
      <c r="D33" s="15">
        <f t="shared" si="1"/>
        <v>266.61349903421308</v>
      </c>
      <c r="E33" s="15">
        <f t="shared" si="3"/>
        <v>2253.1099176881194</v>
      </c>
      <c r="F33" s="15">
        <f t="shared" si="2"/>
        <v>2519.7234167223323</v>
      </c>
    </row>
    <row r="34" spans="2:6">
      <c r="B34" s="22">
        <v>15</v>
      </c>
      <c r="C34" s="14">
        <f t="shared" si="0"/>
        <v>24408.239985733191</v>
      </c>
      <c r="D34" s="14">
        <f t="shared" si="1"/>
        <v>244.08239985733192</v>
      </c>
      <c r="E34" s="14">
        <f t="shared" si="3"/>
        <v>2275.6410168650004</v>
      </c>
      <c r="F34" s="14">
        <f t="shared" si="2"/>
        <v>2519.7234167223323</v>
      </c>
    </row>
    <row r="35" spans="2:6">
      <c r="B35" s="24">
        <v>16</v>
      </c>
      <c r="C35" s="15">
        <f t="shared" si="0"/>
        <v>22132.598968868191</v>
      </c>
      <c r="D35" s="15">
        <f t="shared" si="1"/>
        <v>221.32598968868191</v>
      </c>
      <c r="E35" s="15">
        <f t="shared" si="3"/>
        <v>2298.3974270336503</v>
      </c>
      <c r="F35" s="15">
        <f t="shared" si="2"/>
        <v>2519.7234167223323</v>
      </c>
    </row>
    <row r="36" spans="2:6">
      <c r="B36" s="22">
        <v>17</v>
      </c>
      <c r="C36" s="23">
        <f t="shared" si="0"/>
        <v>19834.20154183454</v>
      </c>
      <c r="D36" s="23">
        <f t="shared" si="1"/>
        <v>198.3420154183454</v>
      </c>
      <c r="E36" s="23">
        <f t="shared" si="3"/>
        <v>2321.3814013039869</v>
      </c>
      <c r="F36" s="23">
        <f t="shared" si="2"/>
        <v>2519.7234167223323</v>
      </c>
    </row>
    <row r="37" spans="2:6">
      <c r="B37" s="24">
        <v>18</v>
      </c>
      <c r="C37" s="15">
        <f t="shared" si="0"/>
        <v>17512.820140530552</v>
      </c>
      <c r="D37" s="15">
        <f t="shared" si="1"/>
        <v>175.12820140530553</v>
      </c>
      <c r="E37" s="15">
        <f t="shared" si="3"/>
        <v>2344.5952153170269</v>
      </c>
      <c r="F37" s="15">
        <f t="shared" si="2"/>
        <v>2519.7234167223323</v>
      </c>
    </row>
    <row r="38" spans="2:6">
      <c r="B38" s="22">
        <v>19</v>
      </c>
      <c r="C38" s="14">
        <f t="shared" si="0"/>
        <v>15168.224925213524</v>
      </c>
      <c r="D38" s="14">
        <f t="shared" si="1"/>
        <v>151.68224925213525</v>
      </c>
      <c r="E38" s="14">
        <f t="shared" si="3"/>
        <v>2368.0411674701973</v>
      </c>
      <c r="F38" s="14">
        <f t="shared" si="2"/>
        <v>2519.7234167223323</v>
      </c>
    </row>
    <row r="39" spans="2:6">
      <c r="B39" s="24">
        <v>20</v>
      </c>
      <c r="C39" s="15">
        <f t="shared" si="0"/>
        <v>12800.183757743327</v>
      </c>
      <c r="D39" s="15">
        <f t="shared" si="1"/>
        <v>128.00183757743326</v>
      </c>
      <c r="E39" s="15">
        <f t="shared" si="3"/>
        <v>2391.7215791448989</v>
      </c>
      <c r="F39" s="15">
        <f t="shared" si="2"/>
        <v>2519.7234167223323</v>
      </c>
    </row>
    <row r="40" spans="2:6">
      <c r="B40" s="22">
        <v>21</v>
      </c>
      <c r="C40" s="14">
        <f t="shared" si="0"/>
        <v>10408.462178598427</v>
      </c>
      <c r="D40" s="14">
        <f t="shared" si="1"/>
        <v>104.08462178598427</v>
      </c>
      <c r="E40" s="14">
        <f t="shared" si="3"/>
        <v>2415.6387949363479</v>
      </c>
      <c r="F40" s="14">
        <f t="shared" si="2"/>
        <v>2519.7234167223323</v>
      </c>
    </row>
    <row r="41" spans="2:6">
      <c r="B41" s="24">
        <v>22</v>
      </c>
      <c r="C41" s="15">
        <f t="shared" si="0"/>
        <v>7992.8233836620793</v>
      </c>
      <c r="D41" s="15">
        <f t="shared" si="1"/>
        <v>79.928233836620791</v>
      </c>
      <c r="E41" s="15">
        <f t="shared" si="3"/>
        <v>2439.7951828857117</v>
      </c>
      <c r="F41" s="15">
        <f t="shared" si="2"/>
        <v>2519.7234167223323</v>
      </c>
    </row>
    <row r="42" spans="2:6">
      <c r="B42" s="22">
        <v>23</v>
      </c>
      <c r="C42" s="14">
        <f t="shared" si="0"/>
        <v>5553.0282007763672</v>
      </c>
      <c r="D42" s="14">
        <f t="shared" si="1"/>
        <v>55.530282007763674</v>
      </c>
      <c r="E42" s="14">
        <f t="shared" si="3"/>
        <v>2464.1931347145687</v>
      </c>
      <c r="F42" s="14">
        <f t="shared" si="2"/>
        <v>2519.7234167223323</v>
      </c>
    </row>
    <row r="43" spans="2:6">
      <c r="B43" s="24">
        <v>24</v>
      </c>
      <c r="C43" s="15">
        <f t="shared" si="0"/>
        <v>3088.8350660617984</v>
      </c>
      <c r="D43" s="15">
        <f t="shared" si="1"/>
        <v>30.888350660617984</v>
      </c>
      <c r="E43" s="15">
        <f t="shared" si="3"/>
        <v>2488.8350660617143</v>
      </c>
      <c r="F43" s="15">
        <f t="shared" si="2"/>
        <v>2519.7234167223323</v>
      </c>
    </row>
    <row r="44" spans="2:6">
      <c r="B44" s="22" t="s">
        <v>17</v>
      </c>
      <c r="C44" s="14">
        <f>C43-E43</f>
        <v>600.00000000008413</v>
      </c>
      <c r="D44" s="14">
        <v>0</v>
      </c>
      <c r="E44" s="14">
        <f>C10</f>
        <v>600</v>
      </c>
      <c r="F44" s="14">
        <f>E44</f>
        <v>600</v>
      </c>
    </row>
    <row r="46" spans="2:6">
      <c r="B46" s="4" t="s">
        <v>21</v>
      </c>
    </row>
    <row r="47" spans="2:6">
      <c r="B47" s="8">
        <f>SUM(F19:F44)</f>
        <v>67073.36200133602</v>
      </c>
    </row>
    <row r="48" spans="2:6">
      <c r="B48" s="11">
        <f>B47/C6</f>
        <v>1.1178893666889336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2017-01-31T18:10:54Z</dcterms:modified>
</cp:coreProperties>
</file>