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AlgorithmName="SHA-512" workbookHashValue="06/oda/CtZp6zutHOXPAPQ/O1xLZATJnKfDYYNOesbeZoamw6g6i/wMi3C8UQ+KaHaarJh3MVbzT4Py+PQpZQA==" workbookSaltValue="r5e+9Ok2W+cCoiVUIFaKNw==" workbookSpinCount="100000" lockStructure="1"/>
  <bookViews>
    <workbookView xWindow="0" yWindow="0" windowWidth="22260" windowHeight="12645"/>
  </bookViews>
  <sheets>
    <sheet name="INFO" sheetId="4" r:id="rId1"/>
    <sheet name="RZIS" sheetId="1" r:id="rId2"/>
    <sheet name="Przykład - przyrosty" sheetId="6" r:id="rId3"/>
    <sheet name="ANALIZA POZIOMA" sheetId="7" r:id="rId4"/>
    <sheet name="ANALIZA PIONOWA metoda1" sheetId="8" r:id="rId5"/>
    <sheet name="ANALIZA PIONOWA metoda 2" sheetId="9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9" l="1"/>
  <c r="D31" i="9"/>
  <c r="C32" i="9"/>
  <c r="D32" i="9"/>
  <c r="C33" i="9"/>
  <c r="D33" i="9"/>
  <c r="C34" i="9"/>
  <c r="D34" i="9"/>
  <c r="C35" i="9"/>
  <c r="D35" i="9"/>
  <c r="B35" i="9"/>
  <c r="B34" i="9"/>
  <c r="B33" i="9"/>
  <c r="B32" i="9"/>
  <c r="B31" i="9"/>
  <c r="C7" i="9"/>
  <c r="D7" i="9"/>
  <c r="C8" i="9"/>
  <c r="D8" i="9"/>
  <c r="C9" i="9"/>
  <c r="D9" i="9"/>
  <c r="B9" i="9"/>
  <c r="B8" i="9"/>
  <c r="B7" i="9"/>
  <c r="C7" i="8"/>
  <c r="D7" i="8"/>
  <c r="C8" i="8"/>
  <c r="D8" i="8"/>
  <c r="C10" i="8"/>
  <c r="D10" i="8"/>
  <c r="C12" i="8"/>
  <c r="D12" i="8"/>
  <c r="C13" i="8"/>
  <c r="D13" i="8"/>
  <c r="C15" i="8"/>
  <c r="D15" i="8"/>
  <c r="C17" i="8"/>
  <c r="D17" i="8"/>
  <c r="C18" i="8"/>
  <c r="D18" i="8"/>
  <c r="C20" i="8"/>
  <c r="D20" i="8"/>
  <c r="C22" i="8"/>
  <c r="D22" i="8"/>
  <c r="C23" i="8"/>
  <c r="D23" i="8"/>
  <c r="C25" i="8"/>
  <c r="D25" i="8"/>
  <c r="C26" i="8"/>
  <c r="D26" i="8"/>
  <c r="C27" i="8"/>
  <c r="D27" i="8"/>
  <c r="B8" i="8"/>
  <c r="B10" i="8"/>
  <c r="B12" i="8"/>
  <c r="B13" i="8"/>
  <c r="B15" i="8"/>
  <c r="B17" i="8"/>
  <c r="B18" i="8"/>
  <c r="B20" i="8"/>
  <c r="B22" i="8"/>
  <c r="B23" i="8"/>
  <c r="B25" i="8"/>
  <c r="B26" i="8"/>
  <c r="B27" i="8"/>
  <c r="B7" i="8"/>
  <c r="C46" i="9" l="1"/>
  <c r="B10" i="9"/>
  <c r="B21" i="9" s="1"/>
  <c r="C10" i="9"/>
  <c r="C21" i="9" s="1"/>
  <c r="C20" i="9"/>
  <c r="C36" i="9"/>
  <c r="C48" i="9" s="1"/>
  <c r="D36" i="9"/>
  <c r="D46" i="9" s="1"/>
  <c r="D10" i="9"/>
  <c r="D19" i="9" s="1"/>
  <c r="B36" i="9"/>
  <c r="B45" i="9" s="1"/>
  <c r="B19" i="9"/>
  <c r="D8" i="7"/>
  <c r="E8" i="7"/>
  <c r="D10" i="7"/>
  <c r="E10" i="7"/>
  <c r="D12" i="7"/>
  <c r="E12" i="7"/>
  <c r="D13" i="7"/>
  <c r="E13" i="7"/>
  <c r="D15" i="7"/>
  <c r="E15" i="7"/>
  <c r="D17" i="7"/>
  <c r="E17" i="7"/>
  <c r="D18" i="7"/>
  <c r="E18" i="7"/>
  <c r="D20" i="7"/>
  <c r="E20" i="7"/>
  <c r="D22" i="7"/>
  <c r="E22" i="7"/>
  <c r="D23" i="7"/>
  <c r="E23" i="7"/>
  <c r="D25" i="7"/>
  <c r="E25" i="7"/>
  <c r="D26" i="7"/>
  <c r="E26" i="7"/>
  <c r="D27" i="7"/>
  <c r="E27" i="7"/>
  <c r="E7" i="7"/>
  <c r="D7" i="7"/>
  <c r="B8" i="7"/>
  <c r="C8" i="7"/>
  <c r="B10" i="7"/>
  <c r="C10" i="7"/>
  <c r="B12" i="7"/>
  <c r="C12" i="7"/>
  <c r="B13" i="7"/>
  <c r="C13" i="7"/>
  <c r="B15" i="7"/>
  <c r="C15" i="7"/>
  <c r="B17" i="7"/>
  <c r="C17" i="7"/>
  <c r="B18" i="7"/>
  <c r="C18" i="7"/>
  <c r="B20" i="7"/>
  <c r="C20" i="7"/>
  <c r="B22" i="7"/>
  <c r="C22" i="7"/>
  <c r="B23" i="7"/>
  <c r="C23" i="7"/>
  <c r="B25" i="7"/>
  <c r="C25" i="7"/>
  <c r="B26" i="7"/>
  <c r="C26" i="7"/>
  <c r="B27" i="7"/>
  <c r="C27" i="7"/>
  <c r="C7" i="7"/>
  <c r="B7" i="7"/>
  <c r="B48" i="9" l="1"/>
  <c r="B20" i="9"/>
  <c r="C19" i="9"/>
  <c r="B46" i="9"/>
  <c r="C47" i="9"/>
  <c r="C45" i="9"/>
  <c r="B47" i="9"/>
  <c r="C49" i="9"/>
  <c r="D45" i="9"/>
  <c r="D49" i="9"/>
  <c r="D47" i="9"/>
  <c r="D48" i="9"/>
  <c r="B49" i="9"/>
  <c r="D21" i="9"/>
  <c r="D20" i="9"/>
  <c r="C13" i="6"/>
  <c r="B13" i="6"/>
  <c r="B12" i="6"/>
  <c r="C12" i="6"/>
  <c r="B6" i="6"/>
  <c r="C7" i="6" l="1"/>
  <c r="B7" i="6"/>
  <c r="C6" i="6"/>
</calcChain>
</file>

<file path=xl/sharedStrings.xml><?xml version="1.0" encoding="utf-8"?>
<sst xmlns="http://schemas.openxmlformats.org/spreadsheetml/2006/main" count="126" uniqueCount="40">
  <si>
    <t>RACHUNEK ZYSKÓW I STRAT</t>
  </si>
  <si>
    <t>Przychody ze sprzedaży</t>
  </si>
  <si>
    <t>Koszt własny sprzedaży</t>
  </si>
  <si>
    <t>Zysk na sprzedaży</t>
  </si>
  <si>
    <t>Koszty sprzedaży</t>
  </si>
  <si>
    <t>Koszty ogólnego zarządu</t>
  </si>
  <si>
    <t>Pozostałe przychody operacyjne</t>
  </si>
  <si>
    <t>Pozostałe koszty operacyjne</t>
  </si>
  <si>
    <t>Zysk operacyjny</t>
  </si>
  <si>
    <t>Przychody finansowe</t>
  </si>
  <si>
    <t>Koszty finansowe</t>
  </si>
  <si>
    <t>Zysk/(Strata) przed opodatkowaniem</t>
  </si>
  <si>
    <t>Zysk netto</t>
  </si>
  <si>
    <t>za rok zakończony</t>
  </si>
  <si>
    <t>t</t>
  </si>
  <si>
    <t>t-2</t>
  </si>
  <si>
    <t xml:space="preserve">t-1 </t>
  </si>
  <si>
    <t>[w tysiącach złotych]</t>
  </si>
  <si>
    <t>Zysk netto ze sprzedaży</t>
  </si>
  <si>
    <t>Podatek dochodowy</t>
  </si>
  <si>
    <t>Przyrost bewzględny</t>
  </si>
  <si>
    <t>∆</t>
  </si>
  <si>
    <t>Jednopodstawowy (okres bazowy: "t-2")</t>
  </si>
  <si>
    <t>Łańcuchowy</t>
  </si>
  <si>
    <t>Przyrost względny</t>
  </si>
  <si>
    <t>d</t>
  </si>
  <si>
    <t>Przychody ze sprzedaży - przyrosty</t>
  </si>
  <si>
    <t>PRZYROSTY WZGLĘDNE ŁAŃCUCHOWE</t>
  </si>
  <si>
    <t>PRZYROSTY BEZWZGLĘDNE ŁAŃCUCHOWE</t>
  </si>
  <si>
    <t>zmiana od roku "t-2" do roku "t-1"</t>
  </si>
  <si>
    <t>zmiana od roku "t-1" do roku "t"</t>
  </si>
  <si>
    <t>RACHUNEK ZYSKÓW I STRAT - ANALIZA POZIOMA</t>
  </si>
  <si>
    <t>RACHUNEK ZYSKÓW I STRAT - ANALIZA PIONOWA</t>
  </si>
  <si>
    <t>RACHUNEK ZYSKÓW I STRAT - ANALIZA STRUKTURY PRZYCHODÓW</t>
  </si>
  <si>
    <t>SUMA</t>
  </si>
  <si>
    <t>[Udział poszczególnych elementów przychodów w sumie przychodów ogółem]</t>
  </si>
  <si>
    <t>[Poszczególne elementy przychodów - wartości w tysiącach złotych]</t>
  </si>
  <si>
    <t>[Poszczególne pozycje kosztów - wartości w tysiącach złotych]</t>
  </si>
  <si>
    <t>[Udział poszczególnych pozycji przychodów w sumie przychodów ogółem]</t>
  </si>
  <si>
    <t>RACHUNEK ZYSKÓW I STRAT - ANALIZA STRUKTURY Kosztów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</si>
</sst>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rgb="FF000000"/>
      <name val="Arial"/>
      <family val="2"/>
      <charset val="238"/>
    </font>
    <font>
      <sz val="7.5"/>
      <color rgb="FF000000"/>
      <name val="Arial"/>
      <family val="2"/>
      <charset val="238"/>
    </font>
    <font>
      <b/>
      <sz val="7.5"/>
      <color rgb="FF000000"/>
      <name val="Arial"/>
      <family val="2"/>
      <charset val="238"/>
    </font>
    <font>
      <b/>
      <sz val="7.5"/>
      <color rgb="FF00338D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8"/>
      <color theme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/>
      <diagonal/>
    </border>
    <border>
      <left/>
      <right/>
      <top/>
      <bottom style="thin">
        <color theme="9"/>
      </bottom>
      <diagonal/>
    </border>
    <border>
      <left/>
      <right/>
      <top style="thin">
        <color rgb="FFD9D9D9"/>
      </top>
      <bottom style="thin">
        <color rgb="FFD9D9D9"/>
      </bottom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  <border>
      <left style="dotted">
        <color theme="9"/>
      </left>
      <right/>
      <top style="thin">
        <color theme="9"/>
      </top>
      <bottom/>
      <diagonal/>
    </border>
    <border>
      <left style="dotted">
        <color theme="9"/>
      </left>
      <right/>
      <top/>
      <bottom/>
      <diagonal/>
    </border>
    <border>
      <left style="dotted">
        <color theme="9"/>
      </left>
      <right/>
      <top/>
      <bottom style="thin">
        <color theme="9"/>
      </bottom>
      <diagonal/>
    </border>
    <border>
      <left style="dotted">
        <color theme="9"/>
      </left>
      <right/>
      <top style="thin">
        <color theme="6" tint="0.79998168889431442"/>
      </top>
      <bottom style="thin">
        <color theme="6" tint="0.79998168889431442"/>
      </bottom>
      <diagonal/>
    </border>
    <border>
      <left style="dotted">
        <color theme="9"/>
      </left>
      <right/>
      <top style="thin">
        <color theme="9"/>
      </top>
      <bottom style="thin">
        <color theme="9"/>
      </bottom>
      <diagonal/>
    </border>
  </borders>
  <cellStyleXfs count="3">
    <xf numFmtId="0" fontId="0" fillId="0" borderId="0"/>
    <xf numFmtId="9" fontId="9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8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164" fontId="0" fillId="0" borderId="0" xfId="0" applyNumberFormat="1"/>
    <xf numFmtId="0" fontId="1" fillId="0" borderId="0" xfId="2"/>
    <xf numFmtId="0" fontId="6" fillId="4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 applyProtection="1">
      <alignment horizontal="left" vertical="center" wrapText="1"/>
    </xf>
    <xf numFmtId="0" fontId="5" fillId="5" borderId="2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left" vertical="center" wrapText="1"/>
    </xf>
    <xf numFmtId="0" fontId="5" fillId="4" borderId="0" xfId="0" applyFon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horizontal="left" vertical="center" wrapText="1"/>
    </xf>
    <xf numFmtId="0" fontId="6" fillId="4" borderId="3" xfId="0" applyFont="1" applyFill="1" applyBorder="1" applyAlignment="1" applyProtection="1">
      <alignment horizontal="center" vertical="center" wrapText="1"/>
    </xf>
    <xf numFmtId="0" fontId="5" fillId="3" borderId="0" xfId="0" applyFont="1" applyFill="1" applyAlignment="1" applyProtection="1">
      <alignment horizontal="justify" vertical="center" wrapText="1"/>
      <protection locked="0"/>
    </xf>
    <xf numFmtId="0" fontId="7" fillId="3" borderId="0" xfId="0" applyFont="1" applyFill="1" applyAlignment="1" applyProtection="1">
      <alignment vertical="center" wrapText="1"/>
      <protection locked="0"/>
    </xf>
    <xf numFmtId="10" fontId="4" fillId="3" borderId="4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164" fontId="4" fillId="2" borderId="5" xfId="0" applyNumberFormat="1" applyFont="1" applyFill="1" applyBorder="1" applyAlignment="1" applyProtection="1">
      <alignment horizontal="right" vertical="center"/>
      <protection locked="0"/>
    </xf>
    <xf numFmtId="164" fontId="3" fillId="2" borderId="0" xfId="0" applyNumberFormat="1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164" fontId="5" fillId="2" borderId="1" xfId="0" applyNumberFormat="1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164" fontId="4" fillId="2" borderId="0" xfId="0" applyNumberFormat="1" applyFont="1" applyFill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164" fontId="4" fillId="2" borderId="1" xfId="0" applyNumberFormat="1" applyFont="1" applyFill="1" applyBorder="1" applyAlignment="1" applyProtection="1">
      <alignment horizontal="right" vertical="center"/>
      <protection locked="0"/>
    </xf>
    <xf numFmtId="0" fontId="5" fillId="4" borderId="1" xfId="0" applyFont="1" applyFill="1" applyBorder="1" applyAlignment="1" applyProtection="1">
      <alignment horizontal="left" vertical="center" wrapText="1"/>
      <protection locked="0"/>
    </xf>
    <xf numFmtId="164" fontId="5" fillId="4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Protection="1"/>
    <xf numFmtId="0" fontId="8" fillId="2" borderId="0" xfId="0" applyFont="1" applyFill="1" applyBorder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0" fontId="5" fillId="5" borderId="2" xfId="0" applyFont="1" applyFill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 applyProtection="1">
      <alignment horizontal="left" vertical="center" wrapText="1"/>
      <protection locked="0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horizontal="justify" vertical="center" wrapText="1"/>
      <protection locked="0"/>
    </xf>
    <xf numFmtId="1" fontId="4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 applyProtection="1">
      <alignment horizontal="justify" vertical="center" wrapText="1"/>
      <protection locked="0"/>
    </xf>
    <xf numFmtId="10" fontId="4" fillId="3" borderId="0" xfId="1" applyNumberFormat="1" applyFont="1" applyFill="1" applyBorder="1" applyAlignment="1" applyProtection="1">
      <alignment horizontal="right" vertical="center" wrapText="1"/>
      <protection locked="0"/>
    </xf>
    <xf numFmtId="0" fontId="4" fillId="4" borderId="3" xfId="0" applyFont="1" applyFill="1" applyBorder="1" applyAlignment="1" applyProtection="1">
      <alignment horizontal="left" vertical="center" wrapText="1"/>
      <protection locked="0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5" fillId="5" borderId="0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 applyProtection="1">
      <alignment vertical="center"/>
    </xf>
    <xf numFmtId="10" fontId="4" fillId="2" borderId="5" xfId="1" applyNumberFormat="1" applyFont="1" applyFill="1" applyBorder="1" applyAlignment="1" applyProtection="1">
      <alignment horizontal="center" vertical="center" wrapText="1"/>
      <protection locked="0"/>
    </xf>
    <xf numFmtId="164" fontId="4" fillId="2" borderId="9" xfId="0" applyNumberFormat="1" applyFont="1" applyFill="1" applyBorder="1" applyAlignment="1" applyProtection="1">
      <alignment horizontal="center" vertical="center"/>
      <protection locked="0"/>
    </xf>
    <xf numFmtId="164" fontId="4" fillId="2" borderId="5" xfId="0" applyNumberFormat="1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164" fontId="3" fillId="2" borderId="0" xfId="0" applyNumberFormat="1" applyFont="1" applyFill="1" applyBorder="1" applyAlignment="1" applyProtection="1">
      <alignment horizontal="center" vertical="center"/>
      <protection locked="0"/>
    </xf>
    <xf numFmtId="164" fontId="5" fillId="2" borderId="10" xfId="0" applyNumberFormat="1" applyFont="1" applyFill="1" applyBorder="1" applyAlignment="1" applyProtection="1">
      <alignment horizontal="center" vertical="center"/>
      <protection locked="0"/>
    </xf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7" xfId="0" applyNumberFormat="1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64" fontId="4" fillId="2" borderId="10" xfId="0" applyNumberFormat="1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5" fillId="4" borderId="10" xfId="0" applyNumberFormat="1" applyFont="1" applyFill="1" applyBorder="1" applyAlignment="1" applyProtection="1">
      <alignment horizontal="center" vertical="center"/>
      <protection locked="0"/>
    </xf>
    <xf numFmtId="164" fontId="5" fillId="4" borderId="1" xfId="0" applyNumberFormat="1" applyFont="1" applyFill="1" applyBorder="1" applyAlignment="1" applyProtection="1">
      <alignment horizontal="center" vertical="center"/>
      <protection locked="0"/>
    </xf>
    <xf numFmtId="10" fontId="3" fillId="2" borderId="0" xfId="1" applyNumberFormat="1" applyFont="1" applyFill="1" applyBorder="1" applyAlignment="1" applyProtection="1">
      <alignment horizontal="center" vertical="center" wrapText="1"/>
      <protection locked="0"/>
    </xf>
    <xf numFmtId="10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10" fontId="4" fillId="2" borderId="0" xfId="1" applyNumberFormat="1" applyFont="1" applyFill="1" applyBorder="1" applyAlignment="1" applyProtection="1">
      <alignment horizontal="center" vertical="center" wrapText="1"/>
      <protection locked="0"/>
    </xf>
    <xf numFmtId="10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10" fontId="5" fillId="4" borderId="1" xfId="1" applyNumberFormat="1" applyFont="1" applyFill="1" applyBorder="1" applyAlignment="1" applyProtection="1">
      <alignment horizontal="center" vertical="center" wrapText="1"/>
      <protection locked="0"/>
    </xf>
    <xf numFmtId="10" fontId="4" fillId="2" borderId="5" xfId="1" applyNumberFormat="1" applyFont="1" applyFill="1" applyBorder="1" applyAlignment="1" applyProtection="1">
      <alignment horizontal="right" vertical="center"/>
      <protection locked="0"/>
    </xf>
    <xf numFmtId="10" fontId="4" fillId="2" borderId="5" xfId="1" applyNumberFormat="1" applyFont="1" applyFill="1" applyBorder="1" applyAlignment="1" applyProtection="1">
      <alignment horizontal="center" vertical="center"/>
      <protection locked="0"/>
    </xf>
    <xf numFmtId="10" fontId="3" fillId="2" borderId="0" xfId="1" applyNumberFormat="1" applyFont="1" applyFill="1" applyBorder="1" applyAlignment="1" applyProtection="1">
      <alignment horizontal="center" vertical="center"/>
      <protection locked="0"/>
    </xf>
    <xf numFmtId="10" fontId="5" fillId="2" borderId="1" xfId="1" applyNumberFormat="1" applyFont="1" applyFill="1" applyBorder="1" applyAlignment="1" applyProtection="1">
      <alignment horizontal="center" vertical="center"/>
      <protection locked="0"/>
    </xf>
    <xf numFmtId="10" fontId="4" fillId="2" borderId="0" xfId="1" applyNumberFormat="1" applyFont="1" applyFill="1" applyBorder="1" applyAlignment="1" applyProtection="1">
      <alignment horizontal="center" vertical="center"/>
      <protection locked="0"/>
    </xf>
    <xf numFmtId="10" fontId="4" fillId="2" borderId="1" xfId="1" applyNumberFormat="1" applyFont="1" applyFill="1" applyBorder="1" applyAlignment="1" applyProtection="1">
      <alignment horizontal="center" vertical="center"/>
      <protection locked="0"/>
    </xf>
    <xf numFmtId="10" fontId="5" fillId="4" borderId="1" xfId="1" applyNumberFormat="1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justify" vertical="center"/>
    </xf>
    <xf numFmtId="0" fontId="10" fillId="3" borderId="0" xfId="0" applyFont="1" applyFill="1" applyAlignment="1">
      <alignment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</cellXfs>
  <cellStyles count="3">
    <cellStyle name="Normal 2 2" xfId="2"/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609598</xdr:colOff>
      <xdr:row>2</xdr:row>
      <xdr:rowOff>0</xdr:rowOff>
    </xdr:from>
    <xdr:to>
      <xdr:col>12</xdr:col>
      <xdr:colOff>38099</xdr:colOff>
      <xdr:row>37</xdr:row>
      <xdr:rowOff>95250</xdr:rowOff>
    </xdr:to>
    <xdr:sp macro="" textlink="">
      <xdr:nvSpPr>
        <xdr:cNvPr id="2" name="TextBox 38"/>
        <xdr:cNvSpPr txBox="1"/>
      </xdr:nvSpPr>
      <xdr:spPr>
        <a:xfrm>
          <a:off x="1219198" y="381000"/>
          <a:ext cx="6134101" cy="6762750"/>
        </a:xfrm>
        <a:prstGeom prst="rect">
          <a:avLst/>
        </a:prstGeom>
        <a:noFill/>
        <a:ln w="12700" cap="rnd">
          <a:noFill/>
        </a:ln>
      </xdr:spPr>
      <xdr:style>
        <a:lnRef idx="2">
          <a:schemeClr val="accent2"/>
        </a:lnRef>
        <a:fillRef idx="1003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n-US" sz="1600" b="0" cap="none" spc="0" baseline="0">
              <a:ln w="0"/>
              <a:solidFill>
                <a:schemeClr val="accent6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Plik pochodzi z serwisu www.econopedia.pl</a:t>
          </a:r>
        </a:p>
        <a:p>
          <a:pPr algn="just"/>
          <a:endParaRPr lang="en-US" sz="1600" b="0" cap="none" spc="0" baseline="0">
            <a:ln w="0"/>
            <a:solidFill>
              <a:schemeClr val="accent6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  <a:ea typeface="+mn-ea"/>
            <a:cs typeface="+mn-cs"/>
          </a:endParaRPr>
        </a:p>
        <a:p>
          <a:pPr algn="just"/>
          <a:r>
            <a:rPr lang="en-US" sz="1600" b="0" cap="none" spc="0">
              <a:ln w="0"/>
              <a:solidFill>
                <a:schemeClr val="accent6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W pliku przedstawiono rachunek zysków i strat. Wszystkie dane, a także</a:t>
          </a:r>
          <a:r>
            <a:rPr lang="en-US" sz="1600" b="0" cap="none" spc="0" baseline="0">
              <a:ln w="0"/>
              <a:solidFill>
                <a:schemeClr val="accent6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</a:t>
          </a:r>
          <a:r>
            <a:rPr lang="en-US" sz="1600" b="0" cap="none" spc="0">
              <a:ln w="0"/>
              <a:solidFill>
                <a:schemeClr val="accent6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przedsiębiorstwo, którego dotyczy</a:t>
          </a:r>
          <a:r>
            <a:rPr lang="en-US" sz="1600" b="0" cap="none" spc="0" baseline="0">
              <a:ln w="0"/>
              <a:solidFill>
                <a:schemeClr val="accent6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ten element sprawozdania </a:t>
          </a:r>
          <a:r>
            <a:rPr lang="en-US" sz="1600" b="0" cap="none" spc="0">
              <a:ln w="0"/>
              <a:solidFill>
                <a:schemeClr val="accent6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są fikcyjne. Raport został stworzony wyłącznie na potrzeby edukacyjne. Ma on jedynie imitować sprawozdanie sporządzone zgodnie z „Międzynarodowymi Standardami Sprawozdawczości Finansowej”. Należy wziąć pod uwagę fakt, iż przedstawione</a:t>
          </a:r>
          <a:r>
            <a:rPr lang="en-US" sz="1600" b="0" cap="none" spc="0" baseline="0">
              <a:ln w="0"/>
              <a:solidFill>
                <a:schemeClr val="accent6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informacje </a:t>
          </a:r>
          <a:r>
            <a:rPr lang="en-US" sz="1600" b="0" cap="none" spc="0">
              <a:ln w="0"/>
              <a:solidFill>
                <a:schemeClr val="accent6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mogą zawierać nieprawidłowości, ponieważ nie zostały one stworzone w oparciu o rzeczywiste zdarzenia gospodarcze.</a:t>
          </a:r>
        </a:p>
        <a:p>
          <a:pPr algn="just"/>
          <a:endParaRPr lang="en-US" sz="1600" b="0" cap="none" spc="0">
            <a:ln w="0"/>
            <a:solidFill>
              <a:schemeClr val="accent6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  <a:ea typeface="+mn-ea"/>
            <a:cs typeface="+mn-cs"/>
          </a:endParaRPr>
        </a:p>
        <a:p>
          <a:pPr algn="just"/>
          <a:r>
            <a:rPr lang="en-US" sz="1600" b="0" cap="none" spc="0">
              <a:ln w="0"/>
              <a:solidFill>
                <a:schemeClr val="accent6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Rachunek zysków i strat zawiera dane dla trzech hipotetycznych lat obrotowych: dla okresu najnowszego („t”), poprzedniego („t-1”) oraz sprzed dwóch okresów („t-2”). Umownie przyjęto, że poszczególne części raportu zostały sporządzone na dzień 31 grudnia każdego roku obrotowego.</a:t>
          </a:r>
        </a:p>
        <a:p>
          <a:pPr algn="just"/>
          <a:r>
            <a:rPr lang="en-US" sz="1600" b="0" cap="none" spc="0">
              <a:ln w="0"/>
              <a:solidFill>
                <a:schemeClr val="accent6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10</xdr:col>
      <xdr:colOff>219075</xdr:colOff>
      <xdr:row>5</xdr:row>
      <xdr:rowOff>152400</xdr:rowOff>
    </xdr:to>
    <xdr:sp macro="" textlink="">
      <xdr:nvSpPr>
        <xdr:cNvPr id="2" name="TextBox 38"/>
        <xdr:cNvSpPr txBox="1"/>
      </xdr:nvSpPr>
      <xdr:spPr>
        <a:xfrm>
          <a:off x="6029325" y="628650"/>
          <a:ext cx="2047875" cy="457200"/>
        </a:xfrm>
        <a:prstGeom prst="rect">
          <a:avLst/>
        </a:prstGeom>
        <a:noFill/>
        <a:ln w="12700" cap="rnd">
          <a:noFill/>
        </a:ln>
      </xdr:spPr>
      <xdr:style>
        <a:lnRef idx="2">
          <a:schemeClr val="accent2"/>
        </a:lnRef>
        <a:fillRef idx="1003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n-US" sz="1600" b="0" cap="none" spc="0" baseline="0">
              <a:ln w="0"/>
              <a:solidFill>
                <a:schemeClr val="accent6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www.econopedia.pl</a:t>
          </a:r>
        </a:p>
        <a:p>
          <a:pPr algn="just"/>
          <a:endParaRPr lang="en-US" sz="1600" b="0" cap="none" spc="0" baseline="0">
            <a:ln w="0"/>
            <a:solidFill>
              <a:schemeClr val="accent6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  <a:ea typeface="+mn-ea"/>
            <a:cs typeface="+mn-cs"/>
          </a:endParaRPr>
        </a:p>
        <a:p>
          <a:pPr algn="just"/>
          <a:endParaRPr lang="en-US" sz="1600" b="0" cap="none" spc="0">
            <a:ln w="0"/>
            <a:solidFill>
              <a:schemeClr val="accent6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6</xdr:col>
      <xdr:colOff>866775</xdr:colOff>
      <xdr:row>5</xdr:row>
      <xdr:rowOff>19050</xdr:rowOff>
    </xdr:to>
    <xdr:sp macro="" textlink="">
      <xdr:nvSpPr>
        <xdr:cNvPr id="2" name="TextBox 38"/>
        <xdr:cNvSpPr txBox="1"/>
      </xdr:nvSpPr>
      <xdr:spPr>
        <a:xfrm>
          <a:off x="5905500" y="381000"/>
          <a:ext cx="2047875" cy="590550"/>
        </a:xfrm>
        <a:prstGeom prst="rect">
          <a:avLst/>
        </a:prstGeom>
        <a:noFill/>
        <a:ln w="12700" cap="rnd">
          <a:noFill/>
        </a:ln>
      </xdr:spPr>
      <xdr:style>
        <a:lnRef idx="2">
          <a:schemeClr val="accent2"/>
        </a:lnRef>
        <a:fillRef idx="1003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n-US" sz="1600" b="0" cap="none" spc="0" baseline="0">
              <a:ln w="0"/>
              <a:solidFill>
                <a:schemeClr val="accent6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www.econopedia.pl</a:t>
          </a:r>
        </a:p>
        <a:p>
          <a:pPr algn="just"/>
          <a:endParaRPr lang="en-US" sz="1600" b="0" cap="none" spc="0" baseline="0">
            <a:ln w="0"/>
            <a:solidFill>
              <a:schemeClr val="accent6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  <a:ea typeface="+mn-ea"/>
            <a:cs typeface="+mn-cs"/>
          </a:endParaRPr>
        </a:p>
        <a:p>
          <a:pPr algn="just"/>
          <a:endParaRPr lang="en-US" sz="1600" b="0" cap="none" spc="0">
            <a:ln w="0"/>
            <a:solidFill>
              <a:schemeClr val="accent6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11</xdr:col>
      <xdr:colOff>219075</xdr:colOff>
      <xdr:row>5</xdr:row>
      <xdr:rowOff>152400</xdr:rowOff>
    </xdr:to>
    <xdr:sp macro="" textlink="">
      <xdr:nvSpPr>
        <xdr:cNvPr id="2" name="TextBox 38"/>
        <xdr:cNvSpPr txBox="1"/>
      </xdr:nvSpPr>
      <xdr:spPr>
        <a:xfrm>
          <a:off x="6029325" y="628650"/>
          <a:ext cx="2047875" cy="457200"/>
        </a:xfrm>
        <a:prstGeom prst="rect">
          <a:avLst/>
        </a:prstGeom>
        <a:noFill/>
        <a:ln w="12700" cap="rnd">
          <a:noFill/>
        </a:ln>
      </xdr:spPr>
      <xdr:style>
        <a:lnRef idx="2">
          <a:schemeClr val="accent2"/>
        </a:lnRef>
        <a:fillRef idx="1003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n-US" sz="1600" b="0" cap="none" spc="0" baseline="0">
              <a:ln w="0"/>
              <a:solidFill>
                <a:schemeClr val="accent6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www.econopedia.pl</a:t>
          </a:r>
        </a:p>
        <a:p>
          <a:pPr algn="just"/>
          <a:endParaRPr lang="en-US" sz="1600" b="0" cap="none" spc="0" baseline="0">
            <a:ln w="0"/>
            <a:solidFill>
              <a:schemeClr val="accent6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  <a:ea typeface="+mn-ea"/>
            <a:cs typeface="+mn-cs"/>
          </a:endParaRPr>
        </a:p>
        <a:p>
          <a:pPr algn="just"/>
          <a:endParaRPr lang="en-US" sz="1600" b="0" cap="none" spc="0">
            <a:ln w="0"/>
            <a:solidFill>
              <a:schemeClr val="accent6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7</xdr:col>
      <xdr:colOff>981075</xdr:colOff>
      <xdr:row>6</xdr:row>
      <xdr:rowOff>19050</xdr:rowOff>
    </xdr:to>
    <xdr:sp macro="" textlink="">
      <xdr:nvSpPr>
        <xdr:cNvPr id="2" name="TextBox 38"/>
        <xdr:cNvSpPr txBox="1"/>
      </xdr:nvSpPr>
      <xdr:spPr>
        <a:xfrm>
          <a:off x="6400800" y="571500"/>
          <a:ext cx="2047875" cy="590550"/>
        </a:xfrm>
        <a:prstGeom prst="rect">
          <a:avLst/>
        </a:prstGeom>
        <a:noFill/>
        <a:ln w="12700" cap="rnd">
          <a:noFill/>
        </a:ln>
      </xdr:spPr>
      <xdr:style>
        <a:lnRef idx="2">
          <a:schemeClr val="accent2"/>
        </a:lnRef>
        <a:fillRef idx="1003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n-US" sz="1600" b="0" cap="none" spc="0" baseline="0">
              <a:ln w="0"/>
              <a:solidFill>
                <a:schemeClr val="accent6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www.econopedia.pl</a:t>
          </a:r>
        </a:p>
        <a:p>
          <a:pPr algn="just"/>
          <a:endParaRPr lang="en-US" sz="1600" b="0" cap="none" spc="0" baseline="0">
            <a:ln w="0"/>
            <a:solidFill>
              <a:schemeClr val="accent6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  <a:ea typeface="+mn-ea"/>
            <a:cs typeface="+mn-cs"/>
          </a:endParaRPr>
        </a:p>
        <a:p>
          <a:pPr algn="just"/>
          <a:endParaRPr lang="en-US" sz="1600" b="0" cap="none" spc="0">
            <a:ln w="0"/>
            <a:solidFill>
              <a:schemeClr val="accent6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7</xdr:col>
      <xdr:colOff>885825</xdr:colOff>
      <xdr:row>5</xdr:row>
      <xdr:rowOff>19050</xdr:rowOff>
    </xdr:to>
    <xdr:sp macro="" textlink="">
      <xdr:nvSpPr>
        <xdr:cNvPr id="2" name="TextBox 38"/>
        <xdr:cNvSpPr txBox="1"/>
      </xdr:nvSpPr>
      <xdr:spPr>
        <a:xfrm>
          <a:off x="6972300" y="381000"/>
          <a:ext cx="2047875" cy="590550"/>
        </a:xfrm>
        <a:prstGeom prst="rect">
          <a:avLst/>
        </a:prstGeom>
        <a:noFill/>
        <a:ln w="12700" cap="rnd">
          <a:noFill/>
        </a:ln>
      </xdr:spPr>
      <xdr:style>
        <a:lnRef idx="2">
          <a:schemeClr val="accent2"/>
        </a:lnRef>
        <a:fillRef idx="1003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n-US" sz="1600" b="0" cap="none" spc="0" baseline="0">
              <a:ln w="0"/>
              <a:solidFill>
                <a:schemeClr val="accent6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www.econopedia.pl</a:t>
          </a:r>
        </a:p>
        <a:p>
          <a:pPr algn="just"/>
          <a:endParaRPr lang="en-US" sz="1600" b="0" cap="none" spc="0" baseline="0">
            <a:ln w="0"/>
            <a:solidFill>
              <a:schemeClr val="accent6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  <a:ea typeface="+mn-ea"/>
            <a:cs typeface="+mn-cs"/>
          </a:endParaRPr>
        </a:p>
        <a:p>
          <a:pPr algn="just"/>
          <a:endParaRPr lang="en-US" sz="1600" b="0" cap="none" spc="0">
            <a:ln w="0"/>
            <a:solidFill>
              <a:schemeClr val="accent6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"/>
  <sheetViews>
    <sheetView showGridLines="0" tabSelected="1" workbookViewId="0">
      <selection activeCell="N2" sqref="N2"/>
    </sheetView>
  </sheetViews>
  <sheetFormatPr defaultRowHeight="15"/>
  <cols>
    <col min="1" max="16384" width="9.140625" style="4"/>
  </cols>
  <sheetData/>
  <sheetProtection algorithmName="SHA-512" hashValue="/CnNdrnPryv/l0PZ5ki35vpVHRIxzpobYDTjCe9VQlkU0FSP6UeREzif85xhABREKIibNjHbkgyH6v6dr8Cjdg==" saltValue="dNz/rIxIM/7ue6t487qYjA==" spinCount="100000" sheet="1" objects="1" scenarios="1" selectLockedCells="1" selectUnlockedCell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36"/>
  <sheetViews>
    <sheetView showGridLines="0" workbookViewId="0">
      <selection activeCell="D11" sqref="D11"/>
    </sheetView>
  </sheetViews>
  <sheetFormatPr defaultRowHeight="15"/>
  <cols>
    <col min="1" max="1" width="28.28515625" customWidth="1"/>
    <col min="2" max="4" width="11.5703125" customWidth="1"/>
  </cols>
  <sheetData>
    <row r="1" spans="1:14">
      <c r="A1" s="72" t="s">
        <v>0</v>
      </c>
      <c r="B1" s="72"/>
      <c r="C1" s="72"/>
      <c r="D1" s="28"/>
    </row>
    <row r="2" spans="1:14">
      <c r="A2" s="29" t="s">
        <v>17</v>
      </c>
      <c r="B2" s="30"/>
      <c r="C2" s="30"/>
      <c r="D2" s="30"/>
    </row>
    <row r="3" spans="1:14" ht="19.5">
      <c r="A3" s="6"/>
      <c r="B3" s="7" t="s">
        <v>13</v>
      </c>
      <c r="C3" s="7" t="s">
        <v>13</v>
      </c>
      <c r="D3" s="7" t="s">
        <v>13</v>
      </c>
    </row>
    <row r="4" spans="1:14">
      <c r="A4" s="8"/>
      <c r="B4" s="9" t="s">
        <v>15</v>
      </c>
      <c r="C4" s="9" t="s">
        <v>16</v>
      </c>
      <c r="D4" s="9" t="s">
        <v>14</v>
      </c>
    </row>
    <row r="5" spans="1:14" ht="9" customHeight="1">
      <c r="A5" s="10"/>
      <c r="B5" s="11"/>
      <c r="C5" s="11"/>
      <c r="D5" s="11"/>
    </row>
    <row r="6" spans="1:14">
      <c r="A6" s="31"/>
      <c r="B6" s="32"/>
      <c r="C6" s="32"/>
      <c r="D6" s="32"/>
    </row>
    <row r="7" spans="1:14">
      <c r="A7" s="17" t="s">
        <v>1</v>
      </c>
      <c r="B7" s="18">
        <v>120921.90999999999</v>
      </c>
      <c r="C7" s="18">
        <v>125876.53</v>
      </c>
      <c r="D7" s="18">
        <v>119864.23999999999</v>
      </c>
      <c r="F7" s="3"/>
      <c r="G7" s="3"/>
    </row>
    <row r="8" spans="1:14">
      <c r="A8" s="17" t="s">
        <v>2</v>
      </c>
      <c r="B8" s="18">
        <v>-89166.549999999988</v>
      </c>
      <c r="C8" s="18">
        <v>-95851.43</v>
      </c>
      <c r="D8" s="18">
        <v>-94550.099999999991</v>
      </c>
      <c r="F8" s="3"/>
      <c r="G8" s="3"/>
    </row>
    <row r="9" spans="1:14">
      <c r="A9" s="15"/>
      <c r="B9" s="16"/>
      <c r="C9" s="19"/>
      <c r="D9" s="19"/>
    </row>
    <row r="10" spans="1:14">
      <c r="A10" s="20" t="s">
        <v>3</v>
      </c>
      <c r="B10" s="21">
        <v>31755.360000000001</v>
      </c>
      <c r="C10" s="21">
        <v>30025.100000000006</v>
      </c>
      <c r="D10" s="21">
        <v>25314.14</v>
      </c>
    </row>
    <row r="11" spans="1:14">
      <c r="A11" s="15"/>
      <c r="B11" s="16"/>
      <c r="C11" s="19"/>
      <c r="D11" s="19"/>
    </row>
    <row r="12" spans="1:14">
      <c r="A12" s="17" t="s">
        <v>4</v>
      </c>
      <c r="B12" s="18">
        <v>-772.4</v>
      </c>
      <c r="C12" s="18">
        <v>-736.05</v>
      </c>
      <c r="D12" s="18">
        <v>-816.02</v>
      </c>
      <c r="L12" s="3"/>
      <c r="M12" s="3"/>
      <c r="N12" s="3"/>
    </row>
    <row r="13" spans="1:14">
      <c r="A13" s="17" t="s">
        <v>5</v>
      </c>
      <c r="B13" s="18">
        <v>-5243.45</v>
      </c>
      <c r="C13" s="18">
        <v>-4814.37</v>
      </c>
      <c r="D13" s="18">
        <v>-4832.4699999999993</v>
      </c>
      <c r="K13" s="3"/>
      <c r="L13" s="3"/>
      <c r="M13" s="3"/>
    </row>
    <row r="14" spans="1:14">
      <c r="A14" s="15"/>
      <c r="B14" s="16"/>
      <c r="C14" s="19"/>
      <c r="D14" s="19"/>
    </row>
    <row r="15" spans="1:14">
      <c r="A15" s="20" t="s">
        <v>18</v>
      </c>
      <c r="B15" s="21">
        <v>25739.51</v>
      </c>
      <c r="C15" s="21">
        <v>24474.680000000008</v>
      </c>
      <c r="D15" s="21">
        <v>19665.650000000001</v>
      </c>
    </row>
    <row r="16" spans="1:14">
      <c r="A16" s="22"/>
      <c r="B16" s="23"/>
      <c r="C16" s="23"/>
      <c r="D16" s="23"/>
    </row>
    <row r="17" spans="1:15">
      <c r="A17" s="17" t="s">
        <v>6</v>
      </c>
      <c r="B17" s="18">
        <v>4065.71</v>
      </c>
      <c r="C17" s="18">
        <v>4836.33</v>
      </c>
      <c r="D17" s="18">
        <v>8224.15</v>
      </c>
      <c r="L17" s="3"/>
      <c r="M17" s="3"/>
      <c r="N17" s="3"/>
      <c r="O17" s="3"/>
    </row>
    <row r="18" spans="1:15">
      <c r="A18" s="17" t="s">
        <v>7</v>
      </c>
      <c r="B18" s="18">
        <v>-4033.0699999999997</v>
      </c>
      <c r="C18" s="18">
        <v>-12466.419999999998</v>
      </c>
      <c r="D18" s="18">
        <v>-7148.4900000000052</v>
      </c>
      <c r="G18" s="3"/>
      <c r="H18" s="3"/>
      <c r="I18" s="3"/>
      <c r="K18" s="3"/>
      <c r="L18" s="3"/>
      <c r="M18" s="3"/>
    </row>
    <row r="19" spans="1:15">
      <c r="A19" s="15"/>
      <c r="B19" s="16"/>
      <c r="C19" s="19"/>
      <c r="D19" s="19"/>
    </row>
    <row r="20" spans="1:15">
      <c r="A20" s="20" t="s">
        <v>8</v>
      </c>
      <c r="B20" s="21">
        <v>25772.149999999998</v>
      </c>
      <c r="C20" s="21">
        <v>16844.590000000011</v>
      </c>
      <c r="D20" s="21">
        <v>20741.309999999998</v>
      </c>
    </row>
    <row r="21" spans="1:15">
      <c r="A21" s="15"/>
      <c r="B21" s="16"/>
      <c r="C21" s="19"/>
      <c r="D21" s="19"/>
    </row>
    <row r="22" spans="1:15">
      <c r="A22" s="17" t="s">
        <v>9</v>
      </c>
      <c r="B22" s="18">
        <v>0</v>
      </c>
      <c r="C22" s="18">
        <v>0</v>
      </c>
      <c r="D22" s="18">
        <v>189.01999999999998</v>
      </c>
    </row>
    <row r="23" spans="1:15">
      <c r="A23" s="17" t="s">
        <v>10</v>
      </c>
      <c r="B23" s="18">
        <v>-1330.4099999999999</v>
      </c>
      <c r="C23" s="18">
        <v>-1148.6599999999999</v>
      </c>
      <c r="D23" s="18">
        <v>-4122.09</v>
      </c>
    </row>
    <row r="24" spans="1:15">
      <c r="A24" s="15"/>
      <c r="B24" s="16"/>
      <c r="C24" s="19"/>
      <c r="D24" s="19"/>
    </row>
    <row r="25" spans="1:15">
      <c r="A25" s="20" t="s">
        <v>11</v>
      </c>
      <c r="B25" s="21">
        <v>24441.739999999998</v>
      </c>
      <c r="C25" s="21">
        <v>15695.930000000011</v>
      </c>
      <c r="D25" s="21">
        <v>16808.239999999998</v>
      </c>
    </row>
    <row r="26" spans="1:15">
      <c r="A26" s="24" t="s">
        <v>19</v>
      </c>
      <c r="B26" s="25">
        <v>-6891.96</v>
      </c>
      <c r="C26" s="25">
        <v>-6179.5</v>
      </c>
      <c r="D26" s="25">
        <v>-5161.7</v>
      </c>
      <c r="F26" s="3"/>
    </row>
    <row r="27" spans="1:15">
      <c r="A27" s="26" t="s">
        <v>12</v>
      </c>
      <c r="B27" s="27">
        <v>17549.78</v>
      </c>
      <c r="C27" s="27">
        <v>9516.4300000000112</v>
      </c>
      <c r="D27" s="27">
        <v>11646.539999999997</v>
      </c>
    </row>
    <row r="36" spans="3:3">
      <c r="C36" s="3"/>
    </row>
  </sheetData>
  <sheetProtection algorithmName="SHA-512" hashValue="3sgmGRSXbk9qmHeN9u5QkVMhOMfZwROU8/FDZZRwY1SCka5Dtl5iHgh4l2krYWvS56jJRs087RKQJgkDcGDSIA==" saltValue="gS1MykznzjQxyr7KSnIJHg==" spinCount="100000" sheet="1" objects="1" scenarios="1" selectLockedCells="1"/>
  <mergeCells count="1">
    <mergeCell ref="A1:C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C13"/>
  <sheetViews>
    <sheetView showGridLines="0" workbookViewId="0">
      <selection activeCell="C8" sqref="C8"/>
    </sheetView>
  </sheetViews>
  <sheetFormatPr defaultColWidth="17.7109375" defaultRowHeight="15"/>
  <sheetData>
    <row r="1" spans="1:3">
      <c r="A1" s="73" t="s">
        <v>26</v>
      </c>
      <c r="B1" s="73"/>
      <c r="C1" s="73"/>
    </row>
    <row r="2" spans="1:3">
      <c r="A2" s="1"/>
      <c r="B2" s="2"/>
      <c r="C2" s="2"/>
    </row>
    <row r="3" spans="1:3">
      <c r="A3" s="33" t="s">
        <v>20</v>
      </c>
      <c r="B3" s="34" t="s">
        <v>21</v>
      </c>
      <c r="C3" s="34" t="s">
        <v>21</v>
      </c>
    </row>
    <row r="4" spans="1:3">
      <c r="A4" s="35"/>
      <c r="B4" s="36"/>
      <c r="C4" s="36"/>
    </row>
    <row r="5" spans="1:3">
      <c r="A5" s="12"/>
      <c r="B5" s="13"/>
      <c r="C5" s="13"/>
    </row>
    <row r="6" spans="1:3" ht="19.5">
      <c r="A6" s="37" t="s">
        <v>22</v>
      </c>
      <c r="B6" s="38">
        <f>RZIS!C7-RZIS!$B7</f>
        <v>4954.6200000000099</v>
      </c>
      <c r="C6" s="38">
        <f>RZIS!D7-RZIS!$B7</f>
        <v>-1057.6699999999983</v>
      </c>
    </row>
    <row r="7" spans="1:3">
      <c r="A7" s="37" t="s">
        <v>23</v>
      </c>
      <c r="B7" s="38">
        <f>RZIS!C7-RZIS!B7</f>
        <v>4954.6200000000099</v>
      </c>
      <c r="C7" s="38">
        <f>RZIS!D7-RZIS!C7</f>
        <v>-6012.2900000000081</v>
      </c>
    </row>
    <row r="8" spans="1:3">
      <c r="A8" s="39"/>
      <c r="B8" s="40"/>
      <c r="C8" s="40"/>
    </row>
    <row r="9" spans="1:3">
      <c r="A9" s="33" t="s">
        <v>24</v>
      </c>
      <c r="B9" s="34" t="s">
        <v>25</v>
      </c>
      <c r="C9" s="34" t="s">
        <v>25</v>
      </c>
    </row>
    <row r="10" spans="1:3">
      <c r="A10" s="41"/>
      <c r="B10" s="42"/>
      <c r="C10" s="42"/>
    </row>
    <row r="11" spans="1:3">
      <c r="A11" s="12"/>
      <c r="B11" s="13"/>
      <c r="C11" s="13"/>
    </row>
    <row r="12" spans="1:3" ht="19.5">
      <c r="A12" s="37" t="s">
        <v>22</v>
      </c>
      <c r="B12" s="14">
        <f>(RZIS!C7-RZIS!$B7)/RZIS!$B7</f>
        <v>4.0973716012259569E-2</v>
      </c>
      <c r="C12" s="14">
        <f>(RZIS!D7-RZIS!$B7)/RZIS!$B7</f>
        <v>-8.7467192670046181E-3</v>
      </c>
    </row>
    <row r="13" spans="1:3">
      <c r="A13" s="37" t="s">
        <v>23</v>
      </c>
      <c r="B13" s="14">
        <f>(RZIS!C7-RZIS!B7)/RZIS!B7</f>
        <v>4.0973716012259569E-2</v>
      </c>
      <c r="C13" s="14">
        <f>(RZIS!D7-RZIS!C7)/RZIS!C7</f>
        <v>-4.7763391634643951E-2</v>
      </c>
    </row>
  </sheetData>
  <sheetProtection algorithmName="SHA-512" hashValue="b13A7Dmd0zr9JzuShzHPxLylzVsgFe+Y4YyM26Elm+0aYpngv+/lZo1u4r9vQ88WZuUF7RqGmsq1LEIeJ371xw==" saltValue="AOoigr4fkiPh/p736+4PBg==" spinCount="100000" sheet="1" objects="1" scenarios="1" selectLockedCells="1"/>
  <mergeCells count="1">
    <mergeCell ref="A1:C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6"/>
  <sheetViews>
    <sheetView showGridLines="0" workbookViewId="0">
      <selection activeCell="E12" sqref="E12"/>
    </sheetView>
  </sheetViews>
  <sheetFormatPr defaultRowHeight="15"/>
  <cols>
    <col min="1" max="1" width="22.85546875" customWidth="1"/>
    <col min="2" max="2" width="14.5703125" customWidth="1"/>
    <col min="3" max="3" width="14.7109375" customWidth="1"/>
    <col min="4" max="4" width="16.42578125" customWidth="1"/>
    <col min="5" max="5" width="15.42578125" customWidth="1"/>
  </cols>
  <sheetData>
    <row r="1" spans="1:15">
      <c r="A1" s="72" t="s">
        <v>31</v>
      </c>
      <c r="B1" s="72"/>
      <c r="C1" s="72"/>
      <c r="D1" s="72"/>
      <c r="E1" s="72"/>
    </row>
    <row r="2" spans="1:15">
      <c r="A2" s="29" t="s">
        <v>17</v>
      </c>
      <c r="B2" s="29"/>
      <c r="C2" s="29"/>
      <c r="D2" s="30"/>
      <c r="E2" s="30"/>
    </row>
    <row r="3" spans="1:15">
      <c r="A3" s="6"/>
      <c r="B3" s="74" t="s">
        <v>27</v>
      </c>
      <c r="C3" s="74"/>
      <c r="D3" s="75" t="s">
        <v>28</v>
      </c>
      <c r="E3" s="74"/>
    </row>
    <row r="4" spans="1:15" ht="19.5">
      <c r="A4" s="8"/>
      <c r="B4" s="43" t="s">
        <v>29</v>
      </c>
      <c r="C4" s="43" t="s">
        <v>30</v>
      </c>
      <c r="D4" s="44" t="s">
        <v>29</v>
      </c>
      <c r="E4" s="43" t="s">
        <v>30</v>
      </c>
    </row>
    <row r="5" spans="1:15">
      <c r="A5" s="10"/>
      <c r="B5" s="5"/>
      <c r="C5" s="5"/>
      <c r="D5" s="45"/>
      <c r="E5" s="5"/>
    </row>
    <row r="6" spans="1:15">
      <c r="A6" s="31"/>
      <c r="B6" s="31"/>
      <c r="C6" s="31"/>
      <c r="D6" s="46"/>
      <c r="E6" s="32"/>
    </row>
    <row r="7" spans="1:15">
      <c r="A7" s="17" t="s">
        <v>1</v>
      </c>
      <c r="B7" s="47">
        <f>(RZIS!C7-RZIS!B7)/RZIS!B7</f>
        <v>4.0973716012259569E-2</v>
      </c>
      <c r="C7" s="47">
        <f>(RZIS!D7-RZIS!C7)/RZIS!C7</f>
        <v>-4.7763391634643951E-2</v>
      </c>
      <c r="D7" s="48">
        <f>(RZIS!C7-RZIS!B7)</f>
        <v>4954.6200000000099</v>
      </c>
      <c r="E7" s="49">
        <f>(RZIS!D7-RZIS!C7)</f>
        <v>-6012.2900000000081</v>
      </c>
      <c r="G7" s="3"/>
      <c r="H7" s="3"/>
    </row>
    <row r="8" spans="1:15">
      <c r="A8" s="17" t="s">
        <v>2</v>
      </c>
      <c r="B8" s="47">
        <f>(RZIS!C8-RZIS!B8)/RZIS!B8</f>
        <v>7.4970714914954162E-2</v>
      </c>
      <c r="C8" s="47">
        <f>(RZIS!D8-RZIS!C8)/RZIS!C8</f>
        <v>-1.3576531930718215E-2</v>
      </c>
      <c r="D8" s="48">
        <f>(RZIS!C8-RZIS!B8)</f>
        <v>-6684.8800000000047</v>
      </c>
      <c r="E8" s="49">
        <f>(RZIS!D8-RZIS!C8)</f>
        <v>1301.3300000000017</v>
      </c>
      <c r="G8" s="3"/>
      <c r="H8" s="3"/>
    </row>
    <row r="9" spans="1:15">
      <c r="A9" s="15"/>
      <c r="B9" s="60"/>
      <c r="C9" s="60"/>
      <c r="D9" s="50"/>
      <c r="E9" s="51"/>
    </row>
    <row r="10" spans="1:15">
      <c r="A10" s="20" t="s">
        <v>3</v>
      </c>
      <c r="B10" s="61">
        <f>(RZIS!C10-RZIS!B10)/RZIS!B10</f>
        <v>-5.4487179487179321E-2</v>
      </c>
      <c r="C10" s="61">
        <f>(RZIS!D10-RZIS!C10)/RZIS!C10</f>
        <v>-0.156900726392252</v>
      </c>
      <c r="D10" s="52">
        <f>(RZIS!C10-RZIS!B10)</f>
        <v>-1730.2599999999948</v>
      </c>
      <c r="E10" s="53">
        <f>(RZIS!D10-RZIS!C10)</f>
        <v>-4710.9600000000064</v>
      </c>
    </row>
    <row r="11" spans="1:15">
      <c r="A11" s="15"/>
      <c r="B11" s="60"/>
      <c r="C11" s="60"/>
      <c r="D11" s="50"/>
      <c r="E11" s="51"/>
    </row>
    <row r="12" spans="1:15">
      <c r="A12" s="17" t="s">
        <v>4</v>
      </c>
      <c r="B12" s="47">
        <f>(RZIS!C12-RZIS!B12)/RZIS!B12</f>
        <v>-4.7061108234075638E-2</v>
      </c>
      <c r="C12" s="47">
        <f>(RZIS!D12-RZIS!C12)/RZIS!C12</f>
        <v>0.10864751035935064</v>
      </c>
      <c r="D12" s="48">
        <f>(RZIS!C12-RZIS!B12)</f>
        <v>36.350000000000023</v>
      </c>
      <c r="E12" s="49">
        <f>(RZIS!D12-RZIS!C12)</f>
        <v>-79.970000000000027</v>
      </c>
      <c r="M12" s="3"/>
      <c r="N12" s="3"/>
      <c r="O12" s="3"/>
    </row>
    <row r="13" spans="1:15">
      <c r="A13" s="17" t="s">
        <v>5</v>
      </c>
      <c r="B13" s="47">
        <f>(RZIS!C13-RZIS!B13)/RZIS!B13</f>
        <v>-8.1831618495456226E-2</v>
      </c>
      <c r="C13" s="47">
        <f>(RZIS!D13-RZIS!C13)/RZIS!C13</f>
        <v>3.759578096407101E-3</v>
      </c>
      <c r="D13" s="48">
        <f>(RZIS!C13-RZIS!B13)</f>
        <v>429.07999999999993</v>
      </c>
      <c r="E13" s="49">
        <f>(RZIS!D13-RZIS!C13)</f>
        <v>-18.099999999999454</v>
      </c>
      <c r="L13" s="3"/>
      <c r="M13" s="3"/>
      <c r="N13" s="3"/>
    </row>
    <row r="14" spans="1:15">
      <c r="A14" s="15"/>
      <c r="B14" s="60"/>
      <c r="C14" s="60"/>
      <c r="D14" s="50"/>
      <c r="E14" s="51"/>
    </row>
    <row r="15" spans="1:15">
      <c r="A15" s="20" t="s">
        <v>18</v>
      </c>
      <c r="B15" s="61">
        <f>(RZIS!C15-RZIS!B15)/RZIS!B15</f>
        <v>-4.9139630086197872E-2</v>
      </c>
      <c r="C15" s="61">
        <f>(RZIS!D15-RZIS!C15)/RZIS!C15</f>
        <v>-0.19649000518086465</v>
      </c>
      <c r="D15" s="52">
        <f>(RZIS!C15-RZIS!B15)</f>
        <v>-1264.8299999999908</v>
      </c>
      <c r="E15" s="53">
        <f>(RZIS!D15-RZIS!C15)</f>
        <v>-4809.0300000000061</v>
      </c>
    </row>
    <row r="16" spans="1:15">
      <c r="A16" s="22"/>
      <c r="B16" s="62"/>
      <c r="C16" s="62"/>
      <c r="D16" s="54"/>
      <c r="E16" s="55"/>
    </row>
    <row r="17" spans="1:16" ht="21">
      <c r="A17" s="17" t="s">
        <v>6</v>
      </c>
      <c r="B17" s="47">
        <f>(RZIS!C17-RZIS!B17)/RZIS!B17</f>
        <v>0.18954131012787431</v>
      </c>
      <c r="C17" s="47">
        <f>(RZIS!D17-RZIS!C17)/RZIS!C17</f>
        <v>0.70049396960091637</v>
      </c>
      <c r="D17" s="48">
        <f>(RZIS!C17-RZIS!B17)</f>
        <v>770.61999999999989</v>
      </c>
      <c r="E17" s="49">
        <f>(RZIS!D17-RZIS!C17)</f>
        <v>3387.8199999999997</v>
      </c>
      <c r="M17" s="3"/>
      <c r="N17" s="3"/>
      <c r="O17" s="3"/>
      <c r="P17" s="3"/>
    </row>
    <row r="18" spans="1:16">
      <c r="A18" s="17" t="s">
        <v>7</v>
      </c>
      <c r="B18" s="47">
        <f>(RZIS!C18-RZIS!B18)/RZIS!B18</f>
        <v>2.0910497462231001</v>
      </c>
      <c r="C18" s="47">
        <f>(RZIS!D18-RZIS!C18)/RZIS!C18</f>
        <v>-0.42658036549386219</v>
      </c>
      <c r="D18" s="48">
        <f>(RZIS!C18-RZIS!B18)</f>
        <v>-8433.3499999999985</v>
      </c>
      <c r="E18" s="49">
        <f>(RZIS!D18-RZIS!C18)</f>
        <v>5317.929999999993</v>
      </c>
      <c r="H18" s="3"/>
      <c r="I18" s="3"/>
      <c r="J18" s="3"/>
      <c r="L18" s="3"/>
      <c r="M18" s="3"/>
      <c r="N18" s="3"/>
    </row>
    <row r="19" spans="1:16">
      <c r="A19" s="15"/>
      <c r="B19" s="60"/>
      <c r="C19" s="60"/>
      <c r="D19" s="50"/>
      <c r="E19" s="51"/>
    </row>
    <row r="20" spans="1:16">
      <c r="A20" s="20" t="s">
        <v>8</v>
      </c>
      <c r="B20" s="61">
        <f>(RZIS!C20-RZIS!B20)/RZIS!B20</f>
        <v>-0.3464033850493648</v>
      </c>
      <c r="C20" s="61">
        <f>(RZIS!D20-RZIS!C20)/RZIS!C20</f>
        <v>0.23133362106171679</v>
      </c>
      <c r="D20" s="52">
        <f>(RZIS!C20-RZIS!B20)</f>
        <v>-8927.5599999999868</v>
      </c>
      <c r="E20" s="53">
        <f>(RZIS!D20-RZIS!C20)</f>
        <v>3896.7199999999866</v>
      </c>
    </row>
    <row r="21" spans="1:16">
      <c r="A21" s="15"/>
      <c r="B21" s="60"/>
      <c r="C21" s="60"/>
      <c r="D21" s="50"/>
      <c r="E21" s="51"/>
    </row>
    <row r="22" spans="1:16">
      <c r="A22" s="17" t="s">
        <v>9</v>
      </c>
      <c r="B22" s="47" t="e">
        <f>(RZIS!C22-RZIS!B22)/RZIS!B22</f>
        <v>#DIV/0!</v>
      </c>
      <c r="C22" s="47" t="e">
        <f>(RZIS!D22-RZIS!C22)/RZIS!C22</f>
        <v>#DIV/0!</v>
      </c>
      <c r="D22" s="48">
        <f>(RZIS!C22-RZIS!B22)</f>
        <v>0</v>
      </c>
      <c r="E22" s="49">
        <f>(RZIS!D22-RZIS!C22)</f>
        <v>189.01999999999998</v>
      </c>
    </row>
    <row r="23" spans="1:16">
      <c r="A23" s="17" t="s">
        <v>10</v>
      </c>
      <c r="B23" s="47">
        <f>(RZIS!C23-RZIS!B23)/RZIS!B23</f>
        <v>-0.13661202185792351</v>
      </c>
      <c r="C23" s="47">
        <f>(RZIS!D23-RZIS!C23)/RZIS!C23</f>
        <v>2.5886075949367093</v>
      </c>
      <c r="D23" s="48">
        <f>(RZIS!C23-RZIS!B23)</f>
        <v>181.75</v>
      </c>
      <c r="E23" s="49">
        <f>(RZIS!D23-RZIS!C23)</f>
        <v>-2973.4300000000003</v>
      </c>
    </row>
    <row r="24" spans="1:16">
      <c r="A24" s="15"/>
      <c r="B24" s="60"/>
      <c r="C24" s="60"/>
      <c r="D24" s="50"/>
      <c r="E24" s="51"/>
    </row>
    <row r="25" spans="1:16" ht="19.5">
      <c r="A25" s="20" t="s">
        <v>11</v>
      </c>
      <c r="B25" s="61">
        <f>(RZIS!C25-RZIS!B25)/RZIS!B25</f>
        <v>-0.35782272456870862</v>
      </c>
      <c r="C25" s="61">
        <f>(RZIS!D25-RZIS!C25)/RZIS!C25</f>
        <v>7.0866141732282575E-2</v>
      </c>
      <c r="D25" s="52">
        <f>(RZIS!C25-RZIS!B25)</f>
        <v>-8745.8099999999868</v>
      </c>
      <c r="E25" s="53">
        <f>(RZIS!D25-RZIS!C25)</f>
        <v>1112.3099999999868</v>
      </c>
    </row>
    <row r="26" spans="1:16">
      <c r="A26" s="24" t="s">
        <v>19</v>
      </c>
      <c r="B26" s="63">
        <f>(RZIS!C26-RZIS!B26)/RZIS!B26</f>
        <v>-0.10337552742616034</v>
      </c>
      <c r="C26" s="63">
        <f>(RZIS!D26-RZIS!C26)/RZIS!C26</f>
        <v>-0.1647058823529412</v>
      </c>
      <c r="D26" s="56">
        <f>(RZIS!C26-RZIS!B26)</f>
        <v>712.46</v>
      </c>
      <c r="E26" s="57">
        <f>(RZIS!D26-RZIS!C26)</f>
        <v>1017.8000000000002</v>
      </c>
      <c r="G26" s="3"/>
    </row>
    <row r="27" spans="1:16">
      <c r="A27" s="26" t="s">
        <v>12</v>
      </c>
      <c r="B27" s="64">
        <f>(RZIS!C27-RZIS!B27)/RZIS!B27</f>
        <v>-0.45774647887323877</v>
      </c>
      <c r="C27" s="64">
        <f>(RZIS!D27-RZIS!C27)/RZIS!C27</f>
        <v>0.22383498854086917</v>
      </c>
      <c r="D27" s="58">
        <f>(RZIS!C27-RZIS!B27)</f>
        <v>-8033.3499999999876</v>
      </c>
      <c r="E27" s="59">
        <f>(RZIS!D27-RZIS!C27)</f>
        <v>2130.109999999986</v>
      </c>
    </row>
    <row r="36" spans="5:5">
      <c r="E36" s="3"/>
    </row>
  </sheetData>
  <sheetProtection algorithmName="SHA-512" hashValue="1b9JwW9GkTQnyIGyMTdWLBH/ceina4NEnul9NqevAORHOnIjNDNyOECEKfviQpftvGKi1rzbURB/WgU9kW/63Q==" saltValue="77NptY/G6ZInBJ3EWVVO+w==" spinCount="100000" sheet="1" objects="1" scenarios="1" selectLockedCells="1"/>
  <mergeCells count="3">
    <mergeCell ref="A1:E1"/>
    <mergeCell ref="B3:C3"/>
    <mergeCell ref="D3:E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D27"/>
  <sheetViews>
    <sheetView showGridLines="0" workbookViewId="0">
      <selection activeCell="D11" sqref="D11"/>
    </sheetView>
  </sheetViews>
  <sheetFormatPr defaultColWidth="16" defaultRowHeight="15"/>
  <sheetData>
    <row r="1" spans="1:4">
      <c r="A1" s="72" t="s">
        <v>32</v>
      </c>
      <c r="B1" s="72"/>
      <c r="C1" s="72"/>
      <c r="D1" s="28"/>
    </row>
    <row r="2" spans="1:4">
      <c r="A2" s="29"/>
      <c r="B2" s="30"/>
      <c r="C2" s="30"/>
      <c r="D2" s="30"/>
    </row>
    <row r="3" spans="1:4">
      <c r="A3" s="6"/>
      <c r="B3" s="7" t="s">
        <v>13</v>
      </c>
      <c r="C3" s="7" t="s">
        <v>13</v>
      </c>
      <c r="D3" s="7" t="s">
        <v>13</v>
      </c>
    </row>
    <row r="4" spans="1:4">
      <c r="A4" s="8"/>
      <c r="B4" s="9" t="s">
        <v>15</v>
      </c>
      <c r="C4" s="9" t="s">
        <v>16</v>
      </c>
      <c r="D4" s="9" t="s">
        <v>14</v>
      </c>
    </row>
    <row r="5" spans="1:4">
      <c r="A5" s="10"/>
      <c r="B5" s="11"/>
      <c r="C5" s="11"/>
      <c r="D5" s="11"/>
    </row>
    <row r="6" spans="1:4">
      <c r="A6" s="31"/>
      <c r="B6" s="32"/>
      <c r="C6" s="32"/>
      <c r="D6" s="32"/>
    </row>
    <row r="7" spans="1:4" ht="21">
      <c r="A7" s="17" t="s">
        <v>1</v>
      </c>
      <c r="B7" s="66">
        <f>ABS(RZIS!B7/RZIS!B$7)</f>
        <v>1</v>
      </c>
      <c r="C7" s="66">
        <f>ABS(RZIS!C7/RZIS!C$7)</f>
        <v>1</v>
      </c>
      <c r="D7" s="66">
        <f>ABS(RZIS!D7/RZIS!D$7)</f>
        <v>1</v>
      </c>
    </row>
    <row r="8" spans="1:4" ht="21">
      <c r="A8" s="17" t="s">
        <v>2</v>
      </c>
      <c r="B8" s="66">
        <f>ABS(RZIS!B8/RZIS!B$7)</f>
        <v>0.73738952684422532</v>
      </c>
      <c r="C8" s="66">
        <f>ABS(RZIS!C8/RZIS!C$7)</f>
        <v>0.76147181686689325</v>
      </c>
      <c r="D8" s="66">
        <f>ABS(RZIS!D8/RZIS!D$7)</f>
        <v>0.78880990694138631</v>
      </c>
    </row>
    <row r="9" spans="1:4">
      <c r="A9" s="15"/>
      <c r="B9" s="67"/>
      <c r="C9" s="67"/>
      <c r="D9" s="67"/>
    </row>
    <row r="10" spans="1:4">
      <c r="A10" s="20" t="s">
        <v>3</v>
      </c>
      <c r="B10" s="68">
        <f>ABS(RZIS!B10/RZIS!B$7)</f>
        <v>0.26261047315577468</v>
      </c>
      <c r="C10" s="68">
        <f>ABS(RZIS!C10/RZIS!C$7)</f>
        <v>0.23852818313310675</v>
      </c>
      <c r="D10" s="68">
        <f>ABS(RZIS!D10/RZIS!D$7)</f>
        <v>0.21119009305861366</v>
      </c>
    </row>
    <row r="11" spans="1:4">
      <c r="A11" s="15"/>
      <c r="B11" s="67"/>
      <c r="C11" s="67"/>
      <c r="D11" s="67"/>
    </row>
    <row r="12" spans="1:4">
      <c r="A12" s="17" t="s">
        <v>4</v>
      </c>
      <c r="B12" s="66">
        <f>ABS(RZIS!B12/RZIS!B$7)</f>
        <v>6.387593447705218E-3</v>
      </c>
      <c r="C12" s="66">
        <f>ABS(RZIS!C12/RZIS!C$7)</f>
        <v>5.8473966513058464E-3</v>
      </c>
      <c r="D12" s="66">
        <f>ABS(RZIS!D12/RZIS!D$7)</f>
        <v>6.8078686353828305E-3</v>
      </c>
    </row>
    <row r="13" spans="1:4" ht="21">
      <c r="A13" s="17" t="s">
        <v>5</v>
      </c>
      <c r="B13" s="66">
        <f>ABS(RZIS!B13/RZIS!B$7)</f>
        <v>4.336228231922569E-2</v>
      </c>
      <c r="C13" s="66">
        <f>ABS(RZIS!C13/RZIS!C$7)</f>
        <v>3.8246764508046101E-2</v>
      </c>
      <c r="D13" s="66">
        <f>ABS(RZIS!D13/RZIS!D$7)</f>
        <v>4.0316194387917531E-2</v>
      </c>
    </row>
    <row r="14" spans="1:4">
      <c r="A14" s="15"/>
      <c r="B14" s="67"/>
      <c r="C14" s="67"/>
      <c r="D14" s="67"/>
    </row>
    <row r="15" spans="1:4" ht="19.5">
      <c r="A15" s="20" t="s">
        <v>18</v>
      </c>
      <c r="B15" s="68">
        <f>ABS(RZIS!B15/RZIS!B$7)</f>
        <v>0.21286059738884378</v>
      </c>
      <c r="C15" s="68">
        <f>ABS(RZIS!C15/RZIS!C$7)</f>
        <v>0.19443402197375481</v>
      </c>
      <c r="D15" s="68">
        <f>ABS(RZIS!D15/RZIS!D$7)</f>
        <v>0.16406603003531331</v>
      </c>
    </row>
    <row r="16" spans="1:4">
      <c r="A16" s="22"/>
      <c r="B16" s="69"/>
      <c r="C16" s="69"/>
      <c r="D16" s="69"/>
    </row>
    <row r="17" spans="1:4" ht="21">
      <c r="A17" s="17" t="s">
        <v>6</v>
      </c>
      <c r="B17" s="66">
        <f>ABS(RZIS!B17/RZIS!B$7)</f>
        <v>3.3622608177459323E-2</v>
      </c>
      <c r="C17" s="66">
        <f>ABS(RZIS!C17/RZIS!C$7)</f>
        <v>3.8421221176020662E-2</v>
      </c>
      <c r="D17" s="66">
        <f>ABS(RZIS!D17/RZIS!D$7)</f>
        <v>6.86122066097445E-2</v>
      </c>
    </row>
    <row r="18" spans="1:4" ht="21">
      <c r="A18" s="17" t="s">
        <v>7</v>
      </c>
      <c r="B18" s="66">
        <f>ABS(RZIS!B18/RZIS!B$7)</f>
        <v>3.3352681908514349E-2</v>
      </c>
      <c r="C18" s="66">
        <f>ABS(RZIS!C18/RZIS!C$7)</f>
        <v>9.9036889561540969E-2</v>
      </c>
      <c r="D18" s="66">
        <f>ABS(RZIS!D18/RZIS!D$7)</f>
        <v>5.9638220707026596E-2</v>
      </c>
    </row>
    <row r="19" spans="1:4">
      <c r="A19" s="15"/>
      <c r="B19" s="67"/>
      <c r="C19" s="67"/>
      <c r="D19" s="67"/>
    </row>
    <row r="20" spans="1:4">
      <c r="A20" s="20" t="s">
        <v>8</v>
      </c>
      <c r="B20" s="68">
        <f>ABS(RZIS!B20/RZIS!B$7)</f>
        <v>0.21313052365778873</v>
      </c>
      <c r="C20" s="68">
        <f>ABS(RZIS!C20/RZIS!C$7)</f>
        <v>0.13381835358823452</v>
      </c>
      <c r="D20" s="68">
        <f>ABS(RZIS!D20/RZIS!D$7)</f>
        <v>0.17304001593803123</v>
      </c>
    </row>
    <row r="21" spans="1:4">
      <c r="A21" s="15"/>
      <c r="B21" s="67"/>
      <c r="C21" s="67"/>
      <c r="D21" s="67"/>
    </row>
    <row r="22" spans="1:4">
      <c r="A22" s="17" t="s">
        <v>9</v>
      </c>
      <c r="B22" s="66">
        <f>ABS(RZIS!B22/RZIS!B$7)</f>
        <v>0</v>
      </c>
      <c r="C22" s="66">
        <f>ABS(RZIS!C22/RZIS!C$7)</f>
        <v>0</v>
      </c>
      <c r="D22" s="66">
        <f>ABS(RZIS!D22/RZIS!D$7)</f>
        <v>1.5769507235852828E-3</v>
      </c>
    </row>
    <row r="23" spans="1:4">
      <c r="A23" s="17" t="s">
        <v>10</v>
      </c>
      <c r="B23" s="66">
        <f>ABS(RZIS!B23/RZIS!B$7)</f>
        <v>1.1002224493476823E-2</v>
      </c>
      <c r="C23" s="66">
        <f>ABS(RZIS!C23/RZIS!C$7)</f>
        <v>9.1252912675619507E-3</v>
      </c>
      <c r="D23" s="66">
        <f>ABS(RZIS!D23/RZIS!D$7)</f>
        <v>3.4389656164340594E-2</v>
      </c>
    </row>
    <row r="24" spans="1:4">
      <c r="A24" s="15"/>
      <c r="B24" s="67"/>
      <c r="C24" s="67"/>
      <c r="D24" s="67"/>
    </row>
    <row r="25" spans="1:4" ht="19.5">
      <c r="A25" s="20" t="s">
        <v>11</v>
      </c>
      <c r="B25" s="68">
        <f>ABS(RZIS!B25/RZIS!B$7)</f>
        <v>0.20212829916431191</v>
      </c>
      <c r="C25" s="68">
        <f>ABS(RZIS!C25/RZIS!C$7)</f>
        <v>0.12469306232067258</v>
      </c>
      <c r="D25" s="68">
        <f>ABS(RZIS!D25/RZIS!D$7)</f>
        <v>0.14022731049727591</v>
      </c>
    </row>
    <row r="26" spans="1:4">
      <c r="A26" s="24" t="s">
        <v>19</v>
      </c>
      <c r="B26" s="70">
        <f>ABS(RZIS!B26/RZIS!B$7)</f>
        <v>5.699513016292912E-2</v>
      </c>
      <c r="C26" s="70">
        <f>ABS(RZIS!C26/RZIS!C$7)</f>
        <v>4.9091756819162398E-2</v>
      </c>
      <c r="D26" s="70">
        <f>ABS(RZIS!D26/RZIS!D$7)</f>
        <v>4.3062885144059648E-2</v>
      </c>
    </row>
    <row r="27" spans="1:4">
      <c r="A27" s="26" t="s">
        <v>12</v>
      </c>
      <c r="B27" s="71">
        <f>ABS(RZIS!B27/RZIS!B$7)</f>
        <v>0.14513316900138279</v>
      </c>
      <c r="C27" s="71">
        <f>ABS(RZIS!C27/RZIS!C$7)</f>
        <v>7.5601305501510174E-2</v>
      </c>
      <c r="D27" s="71">
        <f>ABS(RZIS!D27/RZIS!D$7)</f>
        <v>9.7164425353216261E-2</v>
      </c>
    </row>
  </sheetData>
  <sheetProtection algorithmName="SHA-512" hashValue="CQD969oTiw2aMyjMvWP1/1W7Bmv4C82lMw3+qDvfz2ul6k61mBLRkd/tUfRpZLcyvwhE26CYgycCSJzHHke/bg==" saltValue="HJt+2lfsm8u2uPmtUJ4+3w==" spinCount="100000" sheet="1" objects="1" scenarios="1" selectLockedCells="1"/>
  <mergeCells count="1">
    <mergeCell ref="A1:C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D49"/>
  <sheetViews>
    <sheetView showGridLines="0" workbookViewId="0">
      <selection activeCell="B10" sqref="B10"/>
    </sheetView>
  </sheetViews>
  <sheetFormatPr defaultColWidth="17.42578125" defaultRowHeight="15"/>
  <sheetData>
    <row r="1" spans="1:4">
      <c r="A1" s="72" t="s">
        <v>0</v>
      </c>
      <c r="B1" s="72"/>
      <c r="C1" s="72"/>
      <c r="D1" s="28"/>
    </row>
    <row r="2" spans="1:4">
      <c r="A2" s="29" t="s">
        <v>36</v>
      </c>
      <c r="B2" s="30"/>
      <c r="C2" s="30"/>
      <c r="D2" s="30"/>
    </row>
    <row r="3" spans="1:4">
      <c r="A3" s="6"/>
      <c r="B3" s="7" t="s">
        <v>13</v>
      </c>
      <c r="C3" s="7" t="s">
        <v>13</v>
      </c>
      <c r="D3" s="7" t="s">
        <v>13</v>
      </c>
    </row>
    <row r="4" spans="1:4">
      <c r="A4" s="8"/>
      <c r="B4" s="9" t="s">
        <v>15</v>
      </c>
      <c r="C4" s="9" t="s">
        <v>16</v>
      </c>
      <c r="D4" s="9" t="s">
        <v>14</v>
      </c>
    </row>
    <row r="5" spans="1:4">
      <c r="A5" s="10"/>
      <c r="B5" s="11"/>
      <c r="C5" s="11"/>
      <c r="D5" s="11"/>
    </row>
    <row r="6" spans="1:4">
      <c r="A6" s="31"/>
      <c r="B6" s="32"/>
      <c r="C6" s="32"/>
      <c r="D6" s="32"/>
    </row>
    <row r="7" spans="1:4">
      <c r="A7" s="17" t="s">
        <v>1</v>
      </c>
      <c r="B7" s="18">
        <f>RZIS!B7</f>
        <v>120921.90999999999</v>
      </c>
      <c r="C7" s="18">
        <f>RZIS!C7</f>
        <v>125876.53</v>
      </c>
      <c r="D7" s="18">
        <f>RZIS!D7</f>
        <v>119864.23999999999</v>
      </c>
    </row>
    <row r="8" spans="1:4" ht="21">
      <c r="A8" s="17" t="s">
        <v>6</v>
      </c>
      <c r="B8" s="18">
        <f>RZIS!B17</f>
        <v>4065.71</v>
      </c>
      <c r="C8" s="18">
        <f>RZIS!C17</f>
        <v>4836.33</v>
      </c>
      <c r="D8" s="18">
        <f>RZIS!D17</f>
        <v>8224.15</v>
      </c>
    </row>
    <row r="9" spans="1:4">
      <c r="A9" s="17" t="s">
        <v>9</v>
      </c>
      <c r="B9" s="18">
        <f>RZIS!B22</f>
        <v>0</v>
      </c>
      <c r="C9" s="18">
        <f>RZIS!C22</f>
        <v>0</v>
      </c>
      <c r="D9" s="18">
        <f>RZIS!D22</f>
        <v>189.01999999999998</v>
      </c>
    </row>
    <row r="10" spans="1:4">
      <c r="A10" s="20" t="s">
        <v>34</v>
      </c>
      <c r="B10" s="21">
        <f>SUM(B7:B9)</f>
        <v>124987.62</v>
      </c>
      <c r="C10" s="21">
        <f t="shared" ref="C10:D10" si="0">SUM(C7:C9)</f>
        <v>130712.86</v>
      </c>
      <c r="D10" s="21">
        <f t="shared" si="0"/>
        <v>128277.40999999999</v>
      </c>
    </row>
    <row r="13" spans="1:4">
      <c r="A13" s="72" t="s">
        <v>33</v>
      </c>
      <c r="B13" s="72"/>
      <c r="C13" s="72"/>
      <c r="D13" s="28"/>
    </row>
    <row r="14" spans="1:4">
      <c r="A14" s="29" t="s">
        <v>38</v>
      </c>
      <c r="B14" s="30"/>
      <c r="C14" s="30"/>
      <c r="D14" s="30"/>
    </row>
    <row r="15" spans="1:4">
      <c r="A15" s="6"/>
      <c r="B15" s="7" t="s">
        <v>13</v>
      </c>
      <c r="C15" s="7" t="s">
        <v>13</v>
      </c>
      <c r="D15" s="7" t="s">
        <v>13</v>
      </c>
    </row>
    <row r="16" spans="1:4">
      <c r="A16" s="8"/>
      <c r="B16" s="9" t="s">
        <v>15</v>
      </c>
      <c r="C16" s="9" t="s">
        <v>16</v>
      </c>
      <c r="D16" s="9" t="s">
        <v>14</v>
      </c>
    </row>
    <row r="17" spans="1:4">
      <c r="A17" s="10"/>
      <c r="B17" s="11"/>
      <c r="C17" s="11"/>
      <c r="D17" s="11"/>
    </row>
    <row r="18" spans="1:4">
      <c r="A18" s="31"/>
      <c r="B18" s="32"/>
      <c r="C18" s="32"/>
      <c r="D18" s="32"/>
    </row>
    <row r="19" spans="1:4">
      <c r="A19" s="17" t="s">
        <v>1</v>
      </c>
      <c r="B19" s="65">
        <f>B7/B$10</f>
        <v>0.96747109833757927</v>
      </c>
      <c r="C19" s="65">
        <f t="shared" ref="C19:D19" si="1">C7/C$10</f>
        <v>0.96300035053934252</v>
      </c>
      <c r="D19" s="65">
        <f t="shared" si="1"/>
        <v>0.93441425111405041</v>
      </c>
    </row>
    <row r="20" spans="1:4" ht="21">
      <c r="A20" s="17" t="s">
        <v>6</v>
      </c>
      <c r="B20" s="65">
        <f t="shared" ref="B20:D21" si="2">B8/B$10</f>
        <v>3.2528901662420645E-2</v>
      </c>
      <c r="C20" s="65">
        <f t="shared" si="2"/>
        <v>3.6999649460657508E-2</v>
      </c>
      <c r="D20" s="65">
        <f t="shared" si="2"/>
        <v>6.4112223656526898E-2</v>
      </c>
    </row>
    <row r="21" spans="1:4">
      <c r="A21" s="17" t="s">
        <v>9</v>
      </c>
      <c r="B21" s="65">
        <f t="shared" si="2"/>
        <v>0</v>
      </c>
      <c r="C21" s="65">
        <f t="shared" si="2"/>
        <v>0</v>
      </c>
      <c r="D21" s="65">
        <f t="shared" si="2"/>
        <v>1.473525229422702E-3</v>
      </c>
    </row>
    <row r="25" spans="1:4">
      <c r="A25" s="72" t="s">
        <v>0</v>
      </c>
      <c r="B25" s="72"/>
      <c r="C25" s="72"/>
      <c r="D25" s="28"/>
    </row>
    <row r="26" spans="1:4">
      <c r="A26" s="29" t="s">
        <v>37</v>
      </c>
      <c r="B26" s="30"/>
      <c r="C26" s="30"/>
      <c r="D26" s="30"/>
    </row>
    <row r="27" spans="1:4">
      <c r="A27" s="6"/>
      <c r="B27" s="7" t="s">
        <v>13</v>
      </c>
      <c r="C27" s="7" t="s">
        <v>13</v>
      </c>
      <c r="D27" s="7" t="s">
        <v>13</v>
      </c>
    </row>
    <row r="28" spans="1:4">
      <c r="A28" s="8"/>
      <c r="B28" s="9" t="s">
        <v>15</v>
      </c>
      <c r="C28" s="9" t="s">
        <v>16</v>
      </c>
      <c r="D28" s="9" t="s">
        <v>14</v>
      </c>
    </row>
    <row r="29" spans="1:4">
      <c r="A29" s="10"/>
      <c r="B29" s="11"/>
      <c r="C29" s="11"/>
      <c r="D29" s="11"/>
    </row>
    <row r="30" spans="1:4">
      <c r="A30" s="31"/>
      <c r="B30" s="32"/>
      <c r="C30" s="32"/>
      <c r="D30" s="32"/>
    </row>
    <row r="31" spans="1:4">
      <c r="A31" s="17" t="s">
        <v>2</v>
      </c>
      <c r="B31" s="18">
        <f>RZIS!B8</f>
        <v>-89166.549999999988</v>
      </c>
      <c r="C31" s="18">
        <f>RZIS!C8</f>
        <v>-95851.43</v>
      </c>
      <c r="D31" s="18">
        <f>RZIS!D8</f>
        <v>-94550.099999999991</v>
      </c>
    </row>
    <row r="32" spans="1:4">
      <c r="A32" s="17" t="s">
        <v>4</v>
      </c>
      <c r="B32" s="18">
        <f>RZIS!B12</f>
        <v>-772.4</v>
      </c>
      <c r="C32" s="18">
        <f>RZIS!C12</f>
        <v>-736.05</v>
      </c>
      <c r="D32" s="18">
        <f>RZIS!D12</f>
        <v>-816.02</v>
      </c>
    </row>
    <row r="33" spans="1:4" ht="21">
      <c r="A33" s="17" t="s">
        <v>5</v>
      </c>
      <c r="B33" s="18">
        <f>RZIS!B13</f>
        <v>-5243.45</v>
      </c>
      <c r="C33" s="18">
        <f>RZIS!C13</f>
        <v>-4814.37</v>
      </c>
      <c r="D33" s="18">
        <f>RZIS!D13</f>
        <v>-4832.4699999999993</v>
      </c>
    </row>
    <row r="34" spans="1:4" ht="21">
      <c r="A34" s="17" t="s">
        <v>7</v>
      </c>
      <c r="B34" s="18">
        <f>RZIS!B18</f>
        <v>-4033.0699999999997</v>
      </c>
      <c r="C34" s="18">
        <f>RZIS!C18</f>
        <v>-12466.419999999998</v>
      </c>
      <c r="D34" s="18">
        <f>RZIS!D18</f>
        <v>-7148.4900000000052</v>
      </c>
    </row>
    <row r="35" spans="1:4">
      <c r="A35" s="17" t="s">
        <v>10</v>
      </c>
      <c r="B35" s="18">
        <f>RZIS!B23</f>
        <v>-1330.4099999999999</v>
      </c>
      <c r="C35" s="18">
        <f>RZIS!C23</f>
        <v>-1148.6599999999999</v>
      </c>
      <c r="D35" s="18">
        <f>RZIS!D23</f>
        <v>-4122.09</v>
      </c>
    </row>
    <row r="36" spans="1:4">
      <c r="A36" s="20" t="s">
        <v>34</v>
      </c>
      <c r="B36" s="21">
        <f>SUM(B31:B35)</f>
        <v>-100545.87999999998</v>
      </c>
      <c r="C36" s="21">
        <f t="shared" ref="C36" si="3">SUM(C31:C35)</f>
        <v>-115016.93</v>
      </c>
      <c r="D36" s="21">
        <f t="shared" ref="D36" si="4">SUM(D31:D35)</f>
        <v>-111469.17</v>
      </c>
    </row>
    <row r="39" spans="1:4">
      <c r="A39" s="72" t="s">
        <v>39</v>
      </c>
      <c r="B39" s="72"/>
      <c r="C39" s="72"/>
      <c r="D39" s="28"/>
    </row>
    <row r="40" spans="1:4">
      <c r="A40" s="29" t="s">
        <v>35</v>
      </c>
      <c r="B40" s="30"/>
      <c r="C40" s="30"/>
      <c r="D40" s="30"/>
    </row>
    <row r="41" spans="1:4">
      <c r="A41" s="6"/>
      <c r="B41" s="7" t="s">
        <v>13</v>
      </c>
      <c r="C41" s="7" t="s">
        <v>13</v>
      </c>
      <c r="D41" s="7" t="s">
        <v>13</v>
      </c>
    </row>
    <row r="42" spans="1:4">
      <c r="A42" s="8"/>
      <c r="B42" s="9" t="s">
        <v>15</v>
      </c>
      <c r="C42" s="9" t="s">
        <v>16</v>
      </c>
      <c r="D42" s="9" t="s">
        <v>14</v>
      </c>
    </row>
    <row r="43" spans="1:4">
      <c r="A43" s="10"/>
      <c r="B43" s="11"/>
      <c r="C43" s="11"/>
      <c r="D43" s="11"/>
    </row>
    <row r="44" spans="1:4">
      <c r="A44" s="31"/>
      <c r="B44" s="32"/>
      <c r="C44" s="32"/>
      <c r="D44" s="32"/>
    </row>
    <row r="45" spans="1:4">
      <c r="A45" s="17" t="s">
        <v>2</v>
      </c>
      <c r="B45" s="65">
        <f>B31/B$36</f>
        <v>0.88682450240626476</v>
      </c>
      <c r="C45" s="65">
        <f t="shared" ref="C45:D45" si="5">C31/C$36</f>
        <v>0.83336800938783528</v>
      </c>
      <c r="D45" s="65">
        <f t="shared" si="5"/>
        <v>0.84821749368009103</v>
      </c>
    </row>
    <row r="46" spans="1:4">
      <c r="A46" s="17" t="s">
        <v>4</v>
      </c>
      <c r="B46" s="65">
        <f t="shared" ref="B46:D49" si="6">B32/B$36</f>
        <v>7.6820651427984936E-3</v>
      </c>
      <c r="C46" s="65">
        <f t="shared" si="6"/>
        <v>6.3994926659927372E-3</v>
      </c>
      <c r="D46" s="65">
        <f t="shared" si="6"/>
        <v>7.3205891817441542E-3</v>
      </c>
    </row>
    <row r="47" spans="1:4" ht="21">
      <c r="A47" s="17" t="s">
        <v>5</v>
      </c>
      <c r="B47" s="65">
        <f t="shared" si="6"/>
        <v>5.2149824537813E-2</v>
      </c>
      <c r="C47" s="65">
        <f t="shared" si="6"/>
        <v>4.1857924742035806E-2</v>
      </c>
      <c r="D47" s="65">
        <f t="shared" si="6"/>
        <v>4.3352525187009106E-2</v>
      </c>
    </row>
    <row r="48" spans="1:4" ht="21">
      <c r="A48" s="17" t="s">
        <v>7</v>
      </c>
      <c r="B48" s="65">
        <f t="shared" si="6"/>
        <v>4.0111738044363437E-2</v>
      </c>
      <c r="C48" s="65">
        <f t="shared" si="6"/>
        <v>0.10838769562011435</v>
      </c>
      <c r="D48" s="65">
        <f t="shared" si="6"/>
        <v>6.4129749956871526E-2</v>
      </c>
    </row>
    <row r="49" spans="1:4">
      <c r="A49" s="17" t="s">
        <v>10</v>
      </c>
      <c r="B49" s="65">
        <f t="shared" si="6"/>
        <v>1.3231869868760413E-2</v>
      </c>
      <c r="C49" s="65">
        <f t="shared" si="6"/>
        <v>9.9868775840217597E-3</v>
      </c>
      <c r="D49" s="65">
        <f t="shared" si="6"/>
        <v>3.6979641994284163E-2</v>
      </c>
    </row>
  </sheetData>
  <sheetProtection algorithmName="SHA-512" hashValue="hTwPzViCpDn0SckNaDHHfb34VhrYZKswUi9AUPqKEW+799bQBpUNe0H7+Hd7xz67UAIHGWoRJLNDcGJCI3gDqA==" saltValue="3TPHS7l9zUTKpcjAvQKhvA==" spinCount="100000" sheet="1" objects="1" scenarios="1" selectLockedCells="1"/>
  <mergeCells count="4">
    <mergeCell ref="A1:C1"/>
    <mergeCell ref="A13:C13"/>
    <mergeCell ref="A25:C25"/>
    <mergeCell ref="A39:C3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RZIS</vt:lpstr>
      <vt:lpstr>Przykład - przyrosty</vt:lpstr>
      <vt:lpstr>ANALIZA POZIOMA</vt:lpstr>
      <vt:lpstr>ANALIZA PIONOWA metoda1</vt:lpstr>
      <vt:lpstr>ANALIZA PIONOWA metoda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2018-06-03T14:55:47Z</dcterms:modified>
</cp:coreProperties>
</file>